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45" tabRatio="761" activeTab="2"/>
  </bookViews>
  <sheets>
    <sheet name="一般公共预算平衡表" sheetId="22" r:id="rId1"/>
    <sheet name="一般公共预算收入预算调整表" sheetId="23" r:id="rId2"/>
    <sheet name="一般公共预算支出预算调整表" sheetId="27" r:id="rId3"/>
    <sheet name="政府基金平衡表" sheetId="7" r:id="rId4"/>
    <sheet name="社会保险基金收入预算调整表" sheetId="29" r:id="rId5"/>
    <sheet name="社会保险基金支出预算调整表" sheetId="30" r:id="rId6"/>
    <sheet name="一般债券项目调整情况表" sheetId="31" r:id="rId7"/>
    <sheet name="专项债券项目调整情况表" sheetId="28" r:id="rId8"/>
  </sheets>
  <calcPr calcId="144525"/>
</workbook>
</file>

<file path=xl/sharedStrings.xml><?xml version="1.0" encoding="utf-8"?>
<sst xmlns="http://schemas.openxmlformats.org/spreadsheetml/2006/main" count="370">
  <si>
    <t>2025年区本级一般公共预算调整表</t>
  </si>
  <si>
    <t>单位：万元</t>
  </si>
  <si>
    <t>收                         入</t>
  </si>
  <si>
    <t>支                         出</t>
  </si>
  <si>
    <t>项    目</t>
  </si>
  <si>
    <t>年初预算</t>
  </si>
  <si>
    <t>2025年4月27日在区十七届人大常委会第四十次会议上</t>
  </si>
  <si>
    <t>2025年9月11日在区十七届人大常委会第四十五次会议上</t>
  </si>
  <si>
    <t>本次增减</t>
  </si>
  <si>
    <t>调整预算</t>
  </si>
  <si>
    <r>
      <rPr>
        <sz val="11"/>
        <color theme="1"/>
        <rFont val="仿宋_GB2312"/>
        <charset val="134"/>
      </rPr>
      <t>（+</t>
    </r>
    <r>
      <rPr>
        <sz val="11"/>
        <color theme="1"/>
        <rFont val="Times New Roman"/>
        <charset val="134"/>
      </rPr>
      <t>−</t>
    </r>
    <r>
      <rPr>
        <sz val="11"/>
        <color theme="1"/>
        <rFont val="仿宋_GB2312"/>
        <charset val="134"/>
      </rPr>
      <t>）</t>
    </r>
  </si>
  <si>
    <t>一、区本级一般公共预算收入</t>
  </si>
  <si>
    <t>一、区本级一般公共预算支出</t>
  </si>
  <si>
    <t>二、上级补助收入和转移支付收入</t>
  </si>
  <si>
    <t>二、上解市支出</t>
  </si>
  <si>
    <t>三、地方政府一般债券转贷收入</t>
  </si>
  <si>
    <t>三、债务还本支出</t>
  </si>
  <si>
    <t>四、调用预算稳定调节基金</t>
  </si>
  <si>
    <t>四、调出资金</t>
  </si>
  <si>
    <t>五、上年结转收入</t>
  </si>
  <si>
    <t>五、结转下年</t>
  </si>
  <si>
    <t>六、调入资金</t>
  </si>
  <si>
    <t>合    计</t>
  </si>
  <si>
    <t>2025年区本级一般公共预算收入预算调整表</t>
  </si>
  <si>
    <t>科目名称</t>
  </si>
  <si>
    <r>
      <rPr>
        <sz val="11"/>
        <color theme="1"/>
        <rFont val="仿宋_GB2312"/>
        <charset val="134"/>
      </rPr>
      <t xml:space="preserve">本次增减
（+ </t>
    </r>
    <r>
      <rPr>
        <sz val="11"/>
        <color theme="1"/>
        <rFont val="宋体"/>
        <charset val="134"/>
      </rPr>
      <t>−</t>
    </r>
    <r>
      <rPr>
        <sz val="11"/>
        <color theme="1"/>
        <rFont val="仿宋_GB2312"/>
        <charset val="134"/>
      </rPr>
      <t>）</t>
    </r>
  </si>
  <si>
    <t>一、税收收入</t>
  </si>
  <si>
    <t xml:space="preserve">    增值税</t>
  </si>
  <si>
    <t xml:space="preserve">    企业所得税</t>
  </si>
  <si>
    <t xml:space="preserve">    个人所得税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</si>
  <si>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</si>
  <si>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</si>
  <si>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</si>
  <si>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</si>
  <si>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</si>
  <si>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</si>
  <si>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耕地税</t>
  </si>
  <si>
    <t xml:space="preserve">    契税</t>
  </si>
  <si>
    <t xml:space="preserve">    环境保护税</t>
  </si>
  <si>
    <t xml:space="preserve">    其他税收收入</t>
  </si>
  <si>
    <t>-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</si>
  <si>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</si>
  <si>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</si>
  <si>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</si>
  <si>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</si>
  <si>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国有资源（资产）有偿使用收入</t>
  </si>
  <si>
    <t xml:space="preserve">    其他收入</t>
  </si>
  <si>
    <t>收   入   合   计</t>
  </si>
  <si>
    <t>捐赠收入</t>
  </si>
  <si>
    <t>2025年区本级一般公共预算支出预算调整表</t>
  </si>
  <si>
    <t>科目编码</t>
  </si>
  <si>
    <r>
      <rPr>
        <sz val="12"/>
        <color theme="1"/>
        <rFont val="仿宋_GB2312"/>
        <charset val="134"/>
      </rPr>
      <t xml:space="preserve">本次增减
（+ </t>
    </r>
    <r>
      <rPr>
        <sz val="12"/>
        <color theme="1"/>
        <rFont val="宋体"/>
        <charset val="134"/>
      </rPr>
      <t>−</t>
    </r>
    <r>
      <rPr>
        <sz val="12"/>
        <color theme="1"/>
        <rFont val="仿宋_GB2312"/>
        <charset val="134"/>
      </rPr>
      <t>）</t>
    </r>
  </si>
  <si>
    <t>专款</t>
  </si>
  <si>
    <t>一般债</t>
  </si>
  <si>
    <t xml:space="preserve">  一般公共服务支出</t>
  </si>
  <si>
    <t xml:space="preserve">  国防支出</t>
  </si>
  <si>
    <t xml:space="preserve">  公共安全支出</t>
  </si>
  <si>
    <t xml:space="preserve">  教育支出</t>
  </si>
  <si>
    <t xml:space="preserve">  科学技术支出</t>
  </si>
  <si>
    <t xml:space="preserve">  文化旅游体育与传媒支出 </t>
  </si>
  <si>
    <t xml:space="preserve">  社会保障和就业支出</t>
  </si>
  <si>
    <t xml:space="preserve">  卫生健康支出</t>
  </si>
  <si>
    <t xml:space="preserve">  节能环保支出</t>
  </si>
  <si>
    <t>城乡社区支出</t>
  </si>
  <si>
    <t>农林水支出</t>
  </si>
  <si>
    <t>资源勘探工业信息等支出</t>
  </si>
  <si>
    <t>216</t>
  </si>
  <si>
    <t>商业服务业等支出</t>
  </si>
  <si>
    <t>221</t>
  </si>
  <si>
    <t>住房保障支出</t>
  </si>
  <si>
    <t>粮油物资储备支出</t>
  </si>
  <si>
    <t>灾害防治及应急管理支出</t>
  </si>
  <si>
    <t>预备费</t>
  </si>
  <si>
    <t>其他支出</t>
  </si>
  <si>
    <t>0</t>
  </si>
  <si>
    <t>232</t>
  </si>
  <si>
    <t xml:space="preserve"> 债务付息支出</t>
  </si>
  <si>
    <t>233</t>
  </si>
  <si>
    <t>债务发行费用支出</t>
  </si>
  <si>
    <t>区级一般公共预算支出合计</t>
  </si>
  <si>
    <t>2025年区本级政府性基金预算调整表</t>
  </si>
  <si>
    <t>收                           入</t>
  </si>
  <si>
    <t>支                          出</t>
  </si>
  <si>
    <t>项目</t>
  </si>
  <si>
    <t>年初
预算</t>
  </si>
  <si>
    <t>2025年11月7日在区第十七届人大常委会第四十六次会议上</t>
  </si>
  <si>
    <t>调整
预算</t>
  </si>
  <si>
    <r>
      <rPr>
        <sz val="11"/>
        <color theme="1"/>
        <rFont val="仿宋_GB2312"/>
        <charset val="134"/>
      </rPr>
      <t xml:space="preserve">（+ </t>
    </r>
    <r>
      <rPr>
        <sz val="11"/>
        <color theme="1"/>
        <rFont val="Times New Roman"/>
        <charset val="134"/>
      </rPr>
      <t>−</t>
    </r>
    <r>
      <rPr>
        <sz val="11"/>
        <color theme="1"/>
        <rFont val="仿宋_GB2312"/>
        <charset val="134"/>
      </rPr>
      <t>）</t>
    </r>
  </si>
  <si>
    <t>一、区本级政府性基金收入</t>
  </si>
  <si>
    <t>一、区本级政府性基金支出</t>
  </si>
  <si>
    <t>二、转移支付收入</t>
  </si>
  <si>
    <t>二、债务还本支出</t>
  </si>
  <si>
    <t>三、上年结余收入</t>
  </si>
  <si>
    <t>三、调出资金</t>
  </si>
  <si>
    <t>四、债务转贷收入</t>
  </si>
  <si>
    <t>五、调入资金</t>
  </si>
  <si>
    <t>合计</t>
  </si>
  <si>
    <t>2025年社会保险基金收入预算调整方案</t>
  </si>
  <si>
    <t>科目代码</t>
  </si>
  <si>
    <t>调整数</t>
  </si>
  <si>
    <t>社会保险基金收入</t>
  </si>
  <si>
    <t>10210</t>
  </si>
  <si>
    <t>城乡居民基本养老保险基金收入</t>
  </si>
  <si>
    <t>城乡居民基本养老保险基金缴费收入</t>
  </si>
  <si>
    <t>城乡居民基本养老保险基金财政补贴收入</t>
  </si>
  <si>
    <t>城乡居民基本养老保险基金利息收入</t>
  </si>
  <si>
    <t>城乡居民基本养老保险基金委托投资收益</t>
  </si>
  <si>
    <t>城乡居民基本养老保险基金集体补助收入</t>
  </si>
  <si>
    <t>其他城乡居民基本养老保险基金收入</t>
  </si>
  <si>
    <t>10211</t>
  </si>
  <si>
    <t>机关事业单位基本养老保险基金收入</t>
  </si>
  <si>
    <t>机关事业单位基本养老保险费收入</t>
  </si>
  <si>
    <t>机关事业单位基本养老保险基金财政补贴收入</t>
  </si>
  <si>
    <t>机关事业单位基本养老保险基金利息收入</t>
  </si>
  <si>
    <t>其他机关事业单位基本养老保险基金收入</t>
  </si>
  <si>
    <t>转移性收入</t>
  </si>
  <si>
    <t>上年结余收入</t>
  </si>
  <si>
    <t>社会保险基金预算上年结余收入</t>
  </si>
  <si>
    <t>社会保险基金转移收入</t>
  </si>
  <si>
    <t>城乡居民基本养老保险基金转移收入</t>
  </si>
  <si>
    <t>机关事业单位基本养老保险基金转移收入</t>
  </si>
  <si>
    <t>2025年社会保险基金支出预算调整方案</t>
  </si>
  <si>
    <t>209</t>
  </si>
  <si>
    <t>社会保险基金支出</t>
  </si>
  <si>
    <t>20910</t>
  </si>
  <si>
    <t>城乡居民基本养老保险基金支出</t>
  </si>
  <si>
    <t>2091001</t>
  </si>
  <si>
    <t>基础养老金支出</t>
  </si>
  <si>
    <t>2091002</t>
  </si>
  <si>
    <t>个人账户养老金支出</t>
  </si>
  <si>
    <t>2091103</t>
  </si>
  <si>
    <t>丧葬补助金支出</t>
  </si>
  <si>
    <t>2091099</t>
  </si>
  <si>
    <t>其他城乡居民基本养老保险基金支出</t>
  </si>
  <si>
    <t>20911</t>
  </si>
  <si>
    <t>机关事业单位基本养老保险基金支出</t>
  </si>
  <si>
    <t>2091101</t>
  </si>
  <si>
    <t>基本养老金支出</t>
  </si>
  <si>
    <t>2091102</t>
  </si>
  <si>
    <t>丧葬补助金和抚恤金支出</t>
  </si>
  <si>
    <t>2091199</t>
  </si>
  <si>
    <t>其他机关事业单位基本养老保险基金支出</t>
  </si>
  <si>
    <t>230</t>
  </si>
  <si>
    <t>转移性支出</t>
  </si>
  <si>
    <t>23009</t>
  </si>
  <si>
    <t>年终结余</t>
  </si>
  <si>
    <t>城乡居民基本养老保险基金年终结余</t>
  </si>
  <si>
    <t>机关事业单位基本养老保险基金年终结余</t>
  </si>
  <si>
    <t>23017</t>
  </si>
  <si>
    <t>社会保险基金转移支出</t>
  </si>
  <si>
    <t>城乡居民基本养老保险基金转移支出</t>
  </si>
  <si>
    <t>机关事业单位基本养老保险基金转移支出</t>
  </si>
  <si>
    <t>附件1</t>
  </si>
  <si>
    <t>一般债券项目调整情况表</t>
  </si>
  <si>
    <t>序号</t>
  </si>
  <si>
    <t>市县名称</t>
  </si>
  <si>
    <t>调整债券名称</t>
  </si>
  <si>
    <t>二、区划信息</t>
  </si>
  <si>
    <t>调整前项目信息</t>
  </si>
  <si>
    <t>调整后项目信息</t>
  </si>
  <si>
    <r>
      <rPr>
        <b/>
        <sz val="12"/>
        <color theme="1"/>
        <rFont val="方正仿宋_GBK"/>
        <charset val="134"/>
      </rPr>
      <t>备注</t>
    </r>
  </si>
  <si>
    <t>是否建议调整</t>
  </si>
  <si>
    <t>区划编码</t>
  </si>
  <si>
    <t>市县名称
（调整前）</t>
  </si>
  <si>
    <t>区划编码（调整前）</t>
  </si>
  <si>
    <t>市县名称（调整后）</t>
  </si>
  <si>
    <t>区划编码（调整后）</t>
  </si>
  <si>
    <t>项目名称</t>
  </si>
  <si>
    <t>调整前项目</t>
  </si>
  <si>
    <t>项目编码</t>
  </si>
  <si>
    <t>金额</t>
  </si>
  <si>
    <t>项目类型</t>
  </si>
  <si>
    <t>主管部门</t>
  </si>
  <si>
    <t>项目单位</t>
  </si>
  <si>
    <t>建设状态（未开工/在建/已竣工）</t>
  </si>
  <si>
    <t>调整原因</t>
  </si>
  <si>
    <t>调整后项目</t>
  </si>
  <si>
    <t>建设状态（未开工/在建）</t>
  </si>
  <si>
    <t>预计竣工日期</t>
  </si>
  <si>
    <t>是否灾后恢复重建项目</t>
  </si>
  <si>
    <r>
      <rPr>
        <sz val="12"/>
        <color rgb="FF000000"/>
        <rFont val="仿宋_GB2312"/>
        <charset val="134"/>
      </rPr>
      <t>石家庄市桥西区</t>
    </r>
  </si>
  <si>
    <r>
      <rPr>
        <sz val="16"/>
        <color rgb="FF000000"/>
        <rFont val="Times New Roman"/>
        <charset val="134"/>
      </rPr>
      <t>2024</t>
    </r>
    <r>
      <rPr>
        <sz val="16"/>
        <color rgb="FF000000"/>
        <rFont val="仿宋_GB2312"/>
        <charset val="134"/>
      </rPr>
      <t>年河北省政府一般债券（九期）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</si>
  <si>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_GB2312"/>
        <charset val="134"/>
      </rPr>
      <t>年河北省政府一般债券（九期）</t>
    </r>
  </si>
  <si>
    <t>石家庄市桥西区石铜路特勤站</t>
  </si>
  <si>
    <t>13社会保障</t>
  </si>
  <si>
    <t>未开工</t>
  </si>
  <si>
    <t>③项目实施过程中发生重大变化，确无债券资金需求或需求少于预期</t>
  </si>
  <si>
    <t>张营城中村改造配建学校项目</t>
  </si>
  <si>
    <r>
      <rPr>
        <sz val="12"/>
        <color rgb="FF000000"/>
        <rFont val="Times New Roman"/>
        <charset val="134"/>
      </rPr>
      <t>09</t>
    </r>
    <r>
      <rPr>
        <sz val="12"/>
        <color rgb="FF000000"/>
        <rFont val="仿宋_GB2312"/>
        <charset val="134"/>
      </rPr>
      <t>教育</t>
    </r>
  </si>
  <si>
    <t>在建</t>
  </si>
  <si>
    <t>是</t>
  </si>
  <si>
    <t>振三街城中村改造配套小学（北）建设项目</t>
  </si>
  <si>
    <t>西三教城中村改造配建小学项目</t>
  </si>
  <si>
    <t>西岗头城中村改造配建中学项目</t>
  </si>
  <si>
    <t>北杜城中村改造配建学校</t>
  </si>
  <si>
    <r>
      <rPr>
        <sz val="12"/>
        <color rgb="FF000000"/>
        <rFont val="仿宋_GB2312"/>
        <charset val="134"/>
      </rPr>
      <t>石家庄市新华区</t>
    </r>
  </si>
  <si>
    <r>
      <rPr>
        <sz val="16"/>
        <color rgb="FF000000"/>
        <rFont val="Times New Roman"/>
        <charset val="134"/>
      </rPr>
      <t>2023</t>
    </r>
    <r>
      <rPr>
        <sz val="16"/>
        <color rgb="FF000000"/>
        <rFont val="仿宋_GB2312"/>
        <charset val="134"/>
      </rPr>
      <t>年河北省政府一般债券（十一期）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</si>
  <si>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仿宋_GB2312"/>
        <charset val="134"/>
      </rPr>
      <t>年河北省政府一般债券（十一期）</t>
    </r>
  </si>
  <si>
    <r>
      <rPr>
        <sz val="12"/>
        <rFont val="仿宋_GB2312"/>
        <charset val="134"/>
      </rPr>
      <t>新华区跨民心河桥及支路建设项目</t>
    </r>
  </si>
  <si>
    <r>
      <rPr>
        <sz val="12"/>
        <color rgb="FF000000"/>
        <rFont val="Times New Roman"/>
        <charset val="134"/>
      </rPr>
      <t>04</t>
    </r>
    <r>
      <rPr>
        <sz val="12"/>
        <color rgb="FF000000"/>
        <rFont val="仿宋_GB2312"/>
        <charset val="134"/>
      </rPr>
      <t>市政建设</t>
    </r>
  </si>
  <si>
    <r>
      <rPr>
        <sz val="12"/>
        <color rgb="FF000000"/>
        <rFont val="仿宋_GB2312"/>
        <charset val="134"/>
      </rPr>
      <t>已竣工</t>
    </r>
  </si>
  <si>
    <r>
      <rPr>
        <sz val="12"/>
        <color rgb="FF000000"/>
        <rFont val="仿宋_GB2312"/>
        <charset val="134"/>
      </rPr>
      <t>①项目竣工后，债券资金结余</t>
    </r>
  </si>
  <si>
    <r>
      <rPr>
        <sz val="14"/>
        <color theme="1"/>
        <rFont val="仿宋_GB2312"/>
        <charset val="134"/>
      </rPr>
      <t>新华区田家庄街（警安路</t>
    </r>
    <r>
      <rPr>
        <sz val="14"/>
        <color theme="1"/>
        <rFont val="Times New Roman"/>
        <charset val="134"/>
      </rPr>
      <t>-</t>
    </r>
    <r>
      <rPr>
        <sz val="14"/>
        <color theme="1"/>
        <rFont val="仿宋_GB2312"/>
        <charset val="134"/>
      </rPr>
      <t>天苑路）道路及管网改造</t>
    </r>
  </si>
  <si>
    <r>
      <rPr>
        <sz val="12"/>
        <color theme="1"/>
        <rFont val="仿宋_GB2312"/>
        <charset val="134"/>
      </rPr>
      <t>新华区田家庄街（警安路</t>
    </r>
    <r>
      <rPr>
        <sz val="12"/>
        <color theme="1"/>
        <rFont val="Times New Roman"/>
        <charset val="134"/>
      </rPr>
      <t>-</t>
    </r>
    <r>
      <rPr>
        <sz val="12"/>
        <color theme="1"/>
        <rFont val="仿宋_GB2312"/>
        <charset val="134"/>
      </rPr>
      <t>天苑路）道路及管网改造</t>
    </r>
  </si>
  <si>
    <r>
      <rPr>
        <sz val="12"/>
        <color theme="1"/>
        <rFont val="Times New Roman"/>
        <charset val="134"/>
      </rPr>
      <t>04</t>
    </r>
    <r>
      <rPr>
        <sz val="12"/>
        <color theme="1"/>
        <rFont val="仿宋_GB2312"/>
        <charset val="134"/>
      </rPr>
      <t>市政建设</t>
    </r>
  </si>
  <si>
    <r>
      <rPr>
        <sz val="12"/>
        <color rgb="FF000000"/>
        <rFont val="仿宋_GB2312"/>
        <charset val="134"/>
      </rPr>
      <t>在建</t>
    </r>
  </si>
  <si>
    <r>
      <rPr>
        <sz val="12"/>
        <color theme="1"/>
        <rFont val="仿宋_GB2312"/>
        <charset val="134"/>
      </rPr>
      <t>是</t>
    </r>
  </si>
  <si>
    <r>
      <rPr>
        <sz val="14"/>
        <color rgb="FF000000"/>
        <rFont val="仿宋_GB2312"/>
        <charset val="134"/>
      </rPr>
      <t>更新购置环卫作业车</t>
    </r>
  </si>
  <si>
    <r>
      <rPr>
        <sz val="12"/>
        <color rgb="FF000000"/>
        <rFont val="仿宋_GB2312"/>
        <charset val="134"/>
      </rPr>
      <t>更新购置环卫作业车</t>
    </r>
  </si>
  <si>
    <r>
      <rPr>
        <sz val="12"/>
        <color rgb="FF000000"/>
        <rFont val="Times New Roman"/>
        <charset val="134"/>
      </rPr>
      <t>07</t>
    </r>
    <r>
      <rPr>
        <sz val="12"/>
        <color rgb="FF000000"/>
        <rFont val="仿宋_GB2312"/>
        <charset val="134"/>
      </rPr>
      <t>生态建设和环境保护</t>
    </r>
  </si>
  <si>
    <r>
      <rPr>
        <sz val="12"/>
        <color rgb="FF000000"/>
        <rFont val="仿宋_GB2312"/>
        <charset val="134"/>
      </rPr>
      <t>是</t>
    </r>
  </si>
  <si>
    <r>
      <rPr>
        <sz val="12"/>
        <rFont val="Times New Roman"/>
        <charset val="134"/>
      </rPr>
      <t>2023</t>
    </r>
    <r>
      <rPr>
        <sz val="12"/>
        <rFont val="仿宋_GB2312"/>
        <charset val="134"/>
      </rPr>
      <t>年新华区精品街道整治工程</t>
    </r>
  </si>
  <si>
    <r>
      <rPr>
        <sz val="12"/>
        <color theme="1"/>
        <rFont val="仿宋_GB2312"/>
        <charset val="134"/>
      </rPr>
      <t>①项目竣工后，债券资金结余</t>
    </r>
  </si>
  <si>
    <r>
      <rPr>
        <sz val="16"/>
        <color rgb="FF000000"/>
        <rFont val="Times New Roman"/>
        <charset val="134"/>
      </rPr>
      <t>2024</t>
    </r>
    <r>
      <rPr>
        <sz val="16"/>
        <color rgb="FF000000"/>
        <rFont val="仿宋_GB2312"/>
        <charset val="134"/>
      </rPr>
      <t>年河北省政府一般债券（三期）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</si>
  <si>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_GB2312"/>
        <charset val="134"/>
      </rPr>
      <t>年河北省政府一般债券（三期）</t>
    </r>
  </si>
  <si>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年</t>
    </r>
    <r>
      <rPr>
        <sz val="12"/>
        <rFont val="Times New Roman"/>
        <charset val="134"/>
      </rPr>
      <t>18</t>
    </r>
    <r>
      <rPr>
        <sz val="12"/>
        <rFont val="仿宋_GB2312"/>
        <charset val="134"/>
      </rPr>
      <t>条道路维修</t>
    </r>
  </si>
  <si>
    <r>
      <rPr>
        <sz val="12"/>
        <color rgb="FF000000"/>
        <rFont val="仿宋_GB2312"/>
        <charset val="134"/>
      </rPr>
      <t>③项目实施过程中发生重大变化，确无债券资金需求或需求少于预期</t>
    </r>
  </si>
  <si>
    <r>
      <rPr>
        <sz val="16"/>
        <color rgb="FF000000"/>
        <rFont val="Times New Roman"/>
        <charset val="134"/>
      </rPr>
      <t>2024</t>
    </r>
    <r>
      <rPr>
        <sz val="16"/>
        <color rgb="FF000000"/>
        <rFont val="仿宋_GB2312"/>
        <charset val="134"/>
      </rPr>
      <t>年河北省政府一般债券（十期）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</si>
  <si>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_GB2312"/>
        <charset val="134"/>
      </rPr>
      <t>年河北省政府一般债券（十期）</t>
    </r>
  </si>
  <si>
    <r>
      <rPr>
        <sz val="14"/>
        <color rgb="FF000000"/>
        <rFont val="仿宋_GB2312"/>
        <charset val="134"/>
      </rPr>
      <t>区档案馆新馆建设</t>
    </r>
  </si>
  <si>
    <r>
      <rPr>
        <sz val="12"/>
        <color rgb="FF000000"/>
        <rFont val="仿宋_GB2312"/>
        <charset val="134"/>
      </rPr>
      <t>区档案馆新馆建设</t>
    </r>
  </si>
  <si>
    <r>
      <rPr>
        <sz val="12"/>
        <color rgb="FF000000"/>
        <rFont val="Times New Roman"/>
        <charset val="134"/>
      </rPr>
      <t>06</t>
    </r>
    <r>
      <rPr>
        <sz val="12"/>
        <color rgb="FF000000"/>
        <rFont val="仿宋_GB2312"/>
        <charset val="134"/>
      </rPr>
      <t>保障性住房</t>
    </r>
  </si>
  <si>
    <r>
      <rPr>
        <sz val="14"/>
        <color rgb="FF000000"/>
        <rFont val="仿宋_GB2312"/>
        <charset val="134"/>
      </rPr>
      <t>新华区天苑路（西三庄街</t>
    </r>
    <r>
      <rPr>
        <sz val="14"/>
        <color rgb="FF000000"/>
        <rFont val="Times New Roman"/>
        <charset val="134"/>
      </rPr>
      <t>-</t>
    </r>
    <r>
      <rPr>
        <sz val="14"/>
        <color rgb="FF000000"/>
        <rFont val="仿宋_GB2312"/>
        <charset val="134"/>
      </rPr>
      <t>景源街）道路及管网改造</t>
    </r>
  </si>
  <si>
    <r>
      <rPr>
        <sz val="12"/>
        <color rgb="FF000000"/>
        <rFont val="仿宋_GB2312"/>
        <charset val="134"/>
      </rPr>
      <t>新华区天苑路（西三庄街</t>
    </r>
    <r>
      <rPr>
        <sz val="12"/>
        <color rgb="FF000000"/>
        <rFont val="Times New Roman"/>
        <charset val="134"/>
      </rPr>
      <t>-</t>
    </r>
    <r>
      <rPr>
        <sz val="12"/>
        <color rgb="FF000000"/>
        <rFont val="仿宋_GB2312"/>
        <charset val="134"/>
      </rPr>
      <t>景源街）道路及管网改造</t>
    </r>
  </si>
  <si>
    <r>
      <rPr>
        <sz val="14"/>
        <color rgb="FF000000"/>
        <rFont val="仿宋_GB2312"/>
        <charset val="134"/>
      </rPr>
      <t>新华区东营、西营、南高基城中村改造配套基础设施建设项目</t>
    </r>
  </si>
  <si>
    <r>
      <rPr>
        <sz val="12"/>
        <color rgb="FF000000"/>
        <rFont val="仿宋_GB2312"/>
        <charset val="134"/>
      </rPr>
      <t>新华区东营、西营、南高基城中村改造配套基础设施建设项目</t>
    </r>
  </si>
  <si>
    <r>
      <rPr>
        <sz val="12"/>
        <color rgb="FF000000"/>
        <rFont val="仿宋_GB2312"/>
        <charset val="134"/>
      </rPr>
      <t>藁城区</t>
    </r>
  </si>
  <si>
    <r>
      <rPr>
        <sz val="16"/>
        <color rgb="FF000000"/>
        <rFont val="Times New Roman"/>
        <charset val="134"/>
      </rPr>
      <t>2025</t>
    </r>
    <r>
      <rPr>
        <sz val="16"/>
        <color rgb="FF000000"/>
        <rFont val="仿宋_GB2312"/>
        <charset val="134"/>
      </rPr>
      <t>年河北省政府一般债券（二期）</t>
    </r>
  </si>
  <si>
    <r>
      <rPr>
        <sz val="12"/>
        <color rgb="FF000000"/>
        <rFont val="Times New Roman"/>
        <charset val="134"/>
      </rPr>
      <t>2025</t>
    </r>
    <r>
      <rPr>
        <sz val="12"/>
        <color rgb="FF000000"/>
        <rFont val="仿宋_GB2312"/>
        <charset val="134"/>
      </rPr>
      <t>年河北省政府一般债券（二期）</t>
    </r>
  </si>
  <si>
    <r>
      <rPr>
        <sz val="12"/>
        <rFont val="仿宋_GB2312"/>
        <charset val="134"/>
      </rPr>
      <t>石家庄市藁城区发展和改革局新建智能化粮库项目</t>
    </r>
  </si>
  <si>
    <r>
      <rPr>
        <sz val="12"/>
        <color rgb="FF000000"/>
        <rFont val="Times New Roman"/>
        <charset val="134"/>
      </rPr>
      <t>14</t>
    </r>
    <r>
      <rPr>
        <sz val="12"/>
        <color rgb="FF000000"/>
        <rFont val="仿宋_GB2312"/>
        <charset val="134"/>
      </rPr>
      <t>粮油物资储备</t>
    </r>
  </si>
  <si>
    <r>
      <rPr>
        <sz val="12"/>
        <color theme="1"/>
        <rFont val="仿宋_GB2312"/>
        <charset val="134"/>
      </rPr>
      <t>③项目实施过程中发生重大变化，确无债券资金需求或需求少于预期</t>
    </r>
  </si>
  <si>
    <r>
      <rPr>
        <sz val="14"/>
        <color theme="1"/>
        <rFont val="仿宋_GB2312"/>
        <charset val="134"/>
      </rPr>
      <t>藁城区南部城区新建污水处理厂及附属基础设施建设工程</t>
    </r>
  </si>
  <si>
    <r>
      <rPr>
        <sz val="12"/>
        <color theme="1"/>
        <rFont val="仿宋_GB2312"/>
        <charset val="134"/>
      </rPr>
      <t>藁城区南部城区新建污水处理厂及附属基础设施建设工程</t>
    </r>
  </si>
  <si>
    <r>
      <rPr>
        <sz val="12"/>
        <color rgb="FF000000"/>
        <rFont val="仿宋_GB2312"/>
        <charset val="134"/>
      </rPr>
      <t>鹿泉区</t>
    </r>
  </si>
  <si>
    <r>
      <rPr>
        <sz val="12"/>
        <rFont val="仿宋_GB2312"/>
        <charset val="134"/>
      </rPr>
      <t>鹿泉区联合治超站宜安站建设工程</t>
    </r>
  </si>
  <si>
    <r>
      <rPr>
        <sz val="12"/>
        <color rgb="FF000000"/>
        <rFont val="Times New Roman"/>
        <charset val="134"/>
      </rPr>
      <t>02</t>
    </r>
    <r>
      <rPr>
        <sz val="12"/>
        <color rgb="FF000000"/>
        <rFont val="仿宋_GB2312"/>
        <charset val="134"/>
      </rPr>
      <t>公路</t>
    </r>
  </si>
  <si>
    <r>
      <rPr>
        <sz val="12"/>
        <color rgb="FF000000"/>
        <rFont val="仿宋_GB2312"/>
        <charset val="134"/>
      </rPr>
      <t>未开工</t>
    </r>
  </si>
  <si>
    <r>
      <rPr>
        <sz val="14"/>
        <color rgb="FF000000"/>
        <rFont val="仿宋_GB2312"/>
        <charset val="134"/>
      </rPr>
      <t>西柏坡高速沿线矿山地质环境恢复治理工程（王屋、高家台项目区）项目</t>
    </r>
  </si>
  <si>
    <r>
      <rPr>
        <sz val="12"/>
        <color rgb="FF000000"/>
        <rFont val="仿宋_GB2312"/>
        <charset val="134"/>
      </rPr>
      <t>西柏坡高速沿线矿山地质环境恢复治理工程（王屋、高家台项目区）项目</t>
    </r>
  </si>
  <si>
    <r>
      <rPr>
        <sz val="14"/>
        <color rgb="FF000000"/>
        <rFont val="仿宋_GB2312"/>
        <charset val="134"/>
      </rPr>
      <t>鹿泉区农村公路改造提升工程</t>
    </r>
  </si>
  <si>
    <r>
      <rPr>
        <sz val="12"/>
        <color rgb="FF000000"/>
        <rFont val="仿宋_GB2312"/>
        <charset val="134"/>
      </rPr>
      <t>鹿泉区农村公路改造提升工程</t>
    </r>
  </si>
  <si>
    <r>
      <rPr>
        <sz val="14"/>
        <color rgb="FF000000"/>
        <rFont val="仿宋_GB2312"/>
        <charset val="134"/>
      </rPr>
      <t>鹿泉区非现场执法监测卡点建设工程</t>
    </r>
  </si>
  <si>
    <r>
      <rPr>
        <sz val="12"/>
        <color rgb="FF000000"/>
        <rFont val="仿宋_GB2312"/>
        <charset val="134"/>
      </rPr>
      <t>鹿泉区非现场执法监测卡点建设工程</t>
    </r>
  </si>
  <si>
    <r>
      <rPr>
        <sz val="16"/>
        <color rgb="FF000000"/>
        <rFont val="Times New Roman"/>
        <charset val="134"/>
      </rPr>
      <t>2023</t>
    </r>
    <r>
      <rPr>
        <sz val="16"/>
        <color rgb="FF000000"/>
        <rFont val="仿宋_GB2312"/>
        <charset val="134"/>
      </rPr>
      <t>年河北省政府一般债券（三期）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</si>
  <si>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仿宋_GB2312"/>
        <charset val="134"/>
      </rPr>
      <t>年河北省政府一般债券（三期）</t>
    </r>
  </si>
  <si>
    <r>
      <rPr>
        <sz val="12"/>
        <rFont val="仿宋_GB2312"/>
        <charset val="134"/>
      </rPr>
      <t>鹿泉经济开发区海康路道路工程</t>
    </r>
  </si>
  <si>
    <r>
      <rPr>
        <sz val="14"/>
        <color rgb="FF000000"/>
        <rFont val="仿宋_GB2312"/>
        <charset val="134"/>
      </rPr>
      <t>园区道路综合提升及配套工程（申兴大街）项目</t>
    </r>
  </si>
  <si>
    <r>
      <rPr>
        <sz val="12"/>
        <color rgb="FF000000"/>
        <rFont val="仿宋_GB2312"/>
        <charset val="134"/>
      </rPr>
      <t>园区道路综合提升及配套工程（申兴大街）项目</t>
    </r>
  </si>
  <si>
    <r>
      <rPr>
        <sz val="12"/>
        <rFont val="仿宋_GB2312"/>
        <charset val="134"/>
      </rPr>
      <t>鹿泉经济开发区横山片区基础设施提升改造工程</t>
    </r>
  </si>
  <si>
    <r>
      <rPr>
        <sz val="16"/>
        <color rgb="FF000000"/>
        <rFont val="Times New Roman"/>
        <charset val="134"/>
      </rPr>
      <t>2021</t>
    </r>
    <r>
      <rPr>
        <sz val="16"/>
        <color rgb="FF000000"/>
        <rFont val="仿宋_GB2312"/>
        <charset val="134"/>
      </rPr>
      <t>年河北省政府一般债券（十期）</t>
    </r>
  </si>
  <si>
    <r>
      <rPr>
        <sz val="12"/>
        <color rgb="FF000000"/>
        <rFont val="Times New Roman"/>
        <charset val="134"/>
      </rPr>
      <t>2021</t>
    </r>
    <r>
      <rPr>
        <sz val="12"/>
        <color rgb="FF000000"/>
        <rFont val="仿宋_GB2312"/>
        <charset val="134"/>
      </rPr>
      <t>年河北省政府一般债券（十期）</t>
    </r>
  </si>
  <si>
    <r>
      <rPr>
        <sz val="12"/>
        <color rgb="FF000000"/>
        <rFont val="仿宋_GB2312"/>
        <charset val="134"/>
      </rPr>
      <t>栾城区</t>
    </r>
  </si>
  <si>
    <r>
      <rPr>
        <sz val="16"/>
        <color rgb="FF000000"/>
        <rFont val="Times New Roman"/>
        <charset val="134"/>
      </rPr>
      <t>2025</t>
    </r>
    <r>
      <rPr>
        <sz val="16"/>
        <color rgb="FF000000"/>
        <rFont val="仿宋_GB2312"/>
        <charset val="134"/>
      </rPr>
      <t>年河北省政府一般债券（九期）</t>
    </r>
  </si>
  <si>
    <r>
      <rPr>
        <sz val="12"/>
        <color rgb="FF000000"/>
        <rFont val="Times New Roman"/>
        <charset val="134"/>
      </rPr>
      <t>2025</t>
    </r>
    <r>
      <rPr>
        <sz val="12"/>
        <color rgb="FF000000"/>
        <rFont val="仿宋_GB2312"/>
        <charset val="134"/>
      </rPr>
      <t>年河北省政府一般债券（九期）</t>
    </r>
  </si>
  <si>
    <r>
      <rPr>
        <sz val="12"/>
        <rFont val="仿宋_GB2312"/>
        <charset val="134"/>
      </rPr>
      <t>三苏片区便民驿站及附属设施建设工程</t>
    </r>
  </si>
  <si>
    <r>
      <rPr>
        <sz val="14"/>
        <color rgb="FF000000"/>
        <rFont val="仿宋_GB2312"/>
        <charset val="134"/>
      </rPr>
      <t>复兴大街涵洞平交路口及护坡整治改造提升工程</t>
    </r>
  </si>
  <si>
    <r>
      <rPr>
        <sz val="12"/>
        <color rgb="FF000000"/>
        <rFont val="仿宋_GB2312"/>
        <charset val="134"/>
      </rPr>
      <t>复兴大街涵洞平交路口及护坡整治改造提升工程</t>
    </r>
  </si>
  <si>
    <r>
      <rPr>
        <sz val="12"/>
        <color rgb="FF000000"/>
        <rFont val="Times New Roman"/>
        <charset val="134"/>
      </rPr>
      <t>13</t>
    </r>
    <r>
      <rPr>
        <sz val="12"/>
        <color rgb="FF000000"/>
        <rFont val="仿宋_GB2312"/>
        <charset val="134"/>
      </rPr>
      <t>社会保障</t>
    </r>
  </si>
  <si>
    <r>
      <rPr>
        <sz val="12"/>
        <color rgb="FF000000"/>
        <rFont val="仿宋_GB2312"/>
        <charset val="134"/>
      </rPr>
      <t>正定县</t>
    </r>
  </si>
  <si>
    <r>
      <rPr>
        <sz val="12"/>
        <rFont val="仿宋_GB2312"/>
        <charset val="134"/>
      </rPr>
      <t>羊曲公路</t>
    </r>
    <r>
      <rPr>
        <sz val="12"/>
        <rFont val="Times New Roman"/>
        <charset val="134"/>
      </rPr>
      <t>G107</t>
    </r>
    <r>
      <rPr>
        <sz val="12"/>
        <rFont val="仿宋_GB2312"/>
        <charset val="134"/>
      </rPr>
      <t>至北贾村修复养护（大修）工程</t>
    </r>
  </si>
  <si>
    <r>
      <rPr>
        <sz val="14"/>
        <color rgb="FF000000"/>
        <rFont val="仿宋_GB2312"/>
        <charset val="134"/>
      </rPr>
      <t>团贾线（南楼村至北贾村段）养护工程</t>
    </r>
  </si>
  <si>
    <r>
      <rPr>
        <sz val="12"/>
        <color rgb="FF000000"/>
        <rFont val="仿宋_GB2312"/>
        <charset val="134"/>
      </rPr>
      <t>团贾线（南楼村至北贾村段）养护工程</t>
    </r>
  </si>
  <si>
    <r>
      <rPr>
        <sz val="12"/>
        <rFont val="仿宋_GB2312"/>
        <charset val="134"/>
      </rPr>
      <t>西后公路西咬村至正港公路段修复养护（大修）工程</t>
    </r>
  </si>
  <si>
    <r>
      <rPr>
        <sz val="14"/>
        <color rgb="FF000000"/>
        <rFont val="仿宋_GB2312"/>
        <charset val="134"/>
      </rPr>
      <t>正定县</t>
    </r>
    <r>
      <rPr>
        <sz val="14"/>
        <color rgb="FF000000"/>
        <rFont val="Times New Roman"/>
        <charset val="134"/>
      </rPr>
      <t>2025</t>
    </r>
    <r>
      <rPr>
        <sz val="14"/>
        <color rgb="FF000000"/>
        <rFont val="仿宋_GB2312"/>
        <charset val="134"/>
      </rPr>
      <t>年南楼乡农村公路建设工程</t>
    </r>
  </si>
  <si>
    <r>
      <rPr>
        <sz val="12"/>
        <color rgb="FF000000"/>
        <rFont val="仿宋_GB2312"/>
        <charset val="134"/>
      </rPr>
      <t>正定县</t>
    </r>
    <r>
      <rPr>
        <sz val="12"/>
        <color rgb="FF000000"/>
        <rFont val="Times New Roman"/>
        <charset val="134"/>
      </rPr>
      <t>2025</t>
    </r>
    <r>
      <rPr>
        <sz val="12"/>
        <color rgb="FF000000"/>
        <rFont val="仿宋_GB2312"/>
        <charset val="134"/>
      </rPr>
      <t>年南楼乡农村公路建设工程</t>
    </r>
  </si>
  <si>
    <r>
      <rPr>
        <sz val="14"/>
        <color rgb="FF000000"/>
        <rFont val="仿宋_GB2312"/>
        <charset val="134"/>
      </rPr>
      <t>正定县西邢家庄村及拐角铺村道路改建工程</t>
    </r>
  </si>
  <si>
    <r>
      <rPr>
        <sz val="12"/>
        <color rgb="FF000000"/>
        <rFont val="仿宋_GB2312"/>
        <charset val="134"/>
      </rPr>
      <t>正定县西邢家庄村及拐角铺村道路改建工程</t>
    </r>
  </si>
  <si>
    <r>
      <rPr>
        <sz val="14"/>
        <color rgb="FF000000"/>
        <rFont val="Times New Roman"/>
        <charset val="134"/>
      </rPr>
      <t>2025</t>
    </r>
    <r>
      <rPr>
        <sz val="14"/>
        <color rgb="FF000000"/>
        <rFont val="仿宋_GB2312"/>
        <charset val="134"/>
      </rPr>
      <t>年正定县第一批农村公路改建工程</t>
    </r>
  </si>
  <si>
    <r>
      <rPr>
        <sz val="12"/>
        <color rgb="FF000000"/>
        <rFont val="Times New Roman"/>
        <charset val="134"/>
      </rPr>
      <t>2025</t>
    </r>
    <r>
      <rPr>
        <sz val="12"/>
        <color rgb="FF000000"/>
        <rFont val="仿宋_GB2312"/>
        <charset val="134"/>
      </rPr>
      <t>年正定县第一批农村公路改建工程</t>
    </r>
  </si>
  <si>
    <r>
      <rPr>
        <sz val="14"/>
        <color rgb="FF000000"/>
        <rFont val="仿宋_GB2312"/>
        <charset val="134"/>
      </rPr>
      <t>正定县</t>
    </r>
    <r>
      <rPr>
        <sz val="14"/>
        <color rgb="FF000000"/>
        <rFont val="Times New Roman"/>
        <charset val="134"/>
      </rPr>
      <t>2025</t>
    </r>
    <r>
      <rPr>
        <sz val="14"/>
        <color rgb="FF000000"/>
        <rFont val="仿宋_GB2312"/>
        <charset val="134"/>
      </rPr>
      <t>年南岗镇农村公路建设工程</t>
    </r>
  </si>
  <si>
    <r>
      <rPr>
        <sz val="12"/>
        <color rgb="FF000000"/>
        <rFont val="仿宋_GB2312"/>
        <charset val="134"/>
      </rPr>
      <t>正定县</t>
    </r>
    <r>
      <rPr>
        <sz val="12"/>
        <color rgb="FF000000"/>
        <rFont val="Times New Roman"/>
        <charset val="134"/>
      </rPr>
      <t>2025</t>
    </r>
    <r>
      <rPr>
        <sz val="12"/>
        <color rgb="FF000000"/>
        <rFont val="仿宋_GB2312"/>
        <charset val="134"/>
      </rPr>
      <t>年南岗镇农村公路建设工程</t>
    </r>
  </si>
  <si>
    <r>
      <rPr>
        <sz val="14"/>
        <color rgb="FF000000"/>
        <rFont val="仿宋_GB2312"/>
        <charset val="134"/>
      </rPr>
      <t>武警某部中华北大街辅路至武警部队段改造工程</t>
    </r>
  </si>
  <si>
    <r>
      <rPr>
        <sz val="12"/>
        <color rgb="FF000000"/>
        <rFont val="仿宋_GB2312"/>
        <charset val="134"/>
      </rPr>
      <t>武警某部中华北大街辅路至武警部队段改造工程</t>
    </r>
  </si>
  <si>
    <r>
      <rPr>
        <sz val="12"/>
        <color rgb="FF000000"/>
        <rFont val="仿宋_GB2312"/>
        <charset val="134"/>
      </rPr>
      <t>井陉县</t>
    </r>
  </si>
  <si>
    <r>
      <rPr>
        <sz val="12"/>
        <rFont val="仿宋_GB2312"/>
        <charset val="134"/>
      </rPr>
      <t>井陉县路网建设工程</t>
    </r>
  </si>
  <si>
    <r>
      <rPr>
        <sz val="14"/>
        <color rgb="FF000000"/>
        <rFont val="仿宋_GB2312"/>
        <charset val="134"/>
      </rPr>
      <t>井陉县迎宾路（平赞高速公路连接线）改建工程</t>
    </r>
  </si>
  <si>
    <r>
      <rPr>
        <sz val="12"/>
        <color rgb="FF000000"/>
        <rFont val="仿宋_GB2312"/>
        <charset val="134"/>
      </rPr>
      <t>井陉县迎宾路（平赞高速公路连接线）改建工程</t>
    </r>
  </si>
  <si>
    <r>
      <rPr>
        <sz val="16"/>
        <color rgb="FF000000"/>
        <rFont val="Times New Roman"/>
        <charset val="134"/>
      </rPr>
      <t>2024</t>
    </r>
    <r>
      <rPr>
        <sz val="16"/>
        <color rgb="FF000000"/>
        <rFont val="仿宋_GB2312"/>
        <charset val="134"/>
      </rPr>
      <t>年河北省政府一般债券（二期）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</si>
  <si>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_GB2312"/>
        <charset val="134"/>
      </rPr>
      <t>年河北省政府一般债券（二期）</t>
    </r>
  </si>
  <si>
    <r>
      <rPr>
        <sz val="12"/>
        <rFont val="仿宋_GB2312"/>
        <charset val="134"/>
      </rPr>
      <t>井陉县新区实验中学新建项目</t>
    </r>
  </si>
  <si>
    <r>
      <rPr>
        <sz val="14"/>
        <color rgb="FF000000"/>
        <rFont val="仿宋_GB2312"/>
        <charset val="134"/>
      </rPr>
      <t>井陉县新区高级中学新建项目</t>
    </r>
  </si>
  <si>
    <r>
      <rPr>
        <sz val="12"/>
        <color rgb="FF000000"/>
        <rFont val="仿宋_GB2312"/>
        <charset val="134"/>
      </rPr>
      <t>井陉县新区高级中学新建项目</t>
    </r>
  </si>
  <si>
    <r>
      <rPr>
        <sz val="12"/>
        <rFont val="仿宋_GB2312"/>
        <charset val="134"/>
      </rPr>
      <t>井陉县甘陶河（测鱼镇段）河道整治工程</t>
    </r>
  </si>
  <si>
    <r>
      <rPr>
        <sz val="12"/>
        <color rgb="FF000000"/>
        <rFont val="Times New Roman"/>
        <charset val="134"/>
      </rPr>
      <t>15</t>
    </r>
    <r>
      <rPr>
        <sz val="12"/>
        <color rgb="FF000000"/>
        <rFont val="仿宋_GB2312"/>
        <charset val="134"/>
      </rPr>
      <t>农林水利建设</t>
    </r>
  </si>
  <si>
    <r>
      <rPr>
        <sz val="14"/>
        <color rgb="FF000000"/>
        <rFont val="仿宋_GB2312"/>
        <charset val="134"/>
      </rPr>
      <t>井陉县小作河北瓮沟治理工程</t>
    </r>
  </si>
  <si>
    <r>
      <rPr>
        <sz val="12"/>
        <color rgb="FF000000"/>
        <rFont val="仿宋_GB2312"/>
        <charset val="134"/>
      </rPr>
      <t>井陉县小作河北瓮沟治理工程</t>
    </r>
  </si>
  <si>
    <r>
      <rPr>
        <sz val="14"/>
        <color rgb="FF000000"/>
        <rFont val="仿宋_GB2312"/>
        <charset val="134"/>
      </rPr>
      <t>井陉县小作河康庄沟治理工程</t>
    </r>
  </si>
  <si>
    <r>
      <rPr>
        <sz val="12"/>
        <color rgb="FF000000"/>
        <rFont val="仿宋_GB2312"/>
        <charset val="134"/>
      </rPr>
      <t>井陉县小作河康庄沟治理工程</t>
    </r>
  </si>
  <si>
    <r>
      <rPr>
        <sz val="14"/>
        <color rgb="FF000000"/>
        <rFont val="仿宋_GB2312"/>
        <charset val="134"/>
      </rPr>
      <t>平涉线（</t>
    </r>
    <r>
      <rPr>
        <sz val="14"/>
        <color rgb="FF000000"/>
        <rFont val="Times New Roman"/>
        <charset val="134"/>
      </rPr>
      <t>S202</t>
    </r>
    <r>
      <rPr>
        <sz val="14"/>
        <color rgb="FF000000"/>
        <rFont val="仿宋_GB2312"/>
        <charset val="134"/>
      </rPr>
      <t>）平山井陉界至井陉矿区界段改建工程</t>
    </r>
  </si>
  <si>
    <r>
      <rPr>
        <sz val="12"/>
        <color rgb="FF000000"/>
        <rFont val="仿宋_GB2312"/>
        <charset val="134"/>
      </rPr>
      <t>平涉线（</t>
    </r>
    <r>
      <rPr>
        <sz val="12"/>
        <color rgb="FF000000"/>
        <rFont val="Times New Roman"/>
        <charset val="134"/>
      </rPr>
      <t>S202</t>
    </r>
    <r>
      <rPr>
        <sz val="12"/>
        <color rgb="FF000000"/>
        <rFont val="仿宋_GB2312"/>
        <charset val="134"/>
      </rPr>
      <t>）平山井陉界至井陉矿区界段改建工程</t>
    </r>
  </si>
  <si>
    <r>
      <rPr>
        <sz val="12"/>
        <color rgb="FF000000"/>
        <rFont val="仿宋_GB2312"/>
        <charset val="134"/>
      </rPr>
      <t>灵寿县</t>
    </r>
  </si>
  <si>
    <r>
      <rPr>
        <sz val="12"/>
        <rFont val="仿宋_GB2312"/>
        <charset val="134"/>
      </rPr>
      <t>灵寿县亮化提升及公共服务设施建设工程</t>
    </r>
  </si>
  <si>
    <r>
      <rPr>
        <sz val="12"/>
        <color rgb="FF000000"/>
        <rFont val="仿宋_GB2312"/>
        <charset val="134"/>
      </rPr>
      <t>②建设内容中涉及负面清单</t>
    </r>
  </si>
  <si>
    <r>
      <rPr>
        <sz val="14"/>
        <color rgb="FF000000"/>
        <rFont val="仿宋_GB2312"/>
        <charset val="134"/>
      </rPr>
      <t>灵寿县磁河大道建设工程</t>
    </r>
  </si>
  <si>
    <r>
      <rPr>
        <sz val="12"/>
        <color rgb="FF000000"/>
        <rFont val="仿宋_GB2312"/>
        <charset val="134"/>
      </rPr>
      <t>灵寿县磁河大道建设工程</t>
    </r>
  </si>
  <si>
    <r>
      <rPr>
        <sz val="12"/>
        <rFont val="仿宋_GB2312"/>
        <charset val="134"/>
      </rPr>
      <t>灵寿县正南线（西托</t>
    </r>
    <r>
      <rPr>
        <sz val="12"/>
        <rFont val="Times New Roman"/>
        <charset val="134"/>
      </rPr>
      <t>-</t>
    </r>
    <r>
      <rPr>
        <sz val="12"/>
        <rFont val="仿宋_GB2312"/>
        <charset val="134"/>
      </rPr>
      <t>陈庄）绿美廊道</t>
    </r>
    <r>
      <rPr>
        <sz val="12"/>
        <rFont val="Times New Roman"/>
        <charset val="134"/>
      </rPr>
      <t>EPC</t>
    </r>
  </si>
  <si>
    <r>
      <rPr>
        <sz val="14"/>
        <color rgb="FF000000"/>
        <rFont val="仿宋_GB2312"/>
        <charset val="134"/>
      </rPr>
      <t>灵寿县城东街北延工程</t>
    </r>
  </si>
  <si>
    <r>
      <rPr>
        <sz val="12"/>
        <color rgb="FF000000"/>
        <rFont val="仿宋_GB2312"/>
        <charset val="134"/>
      </rPr>
      <t>灵寿县城东街北延工程</t>
    </r>
  </si>
  <si>
    <r>
      <rPr>
        <sz val="12"/>
        <color rgb="FF000000"/>
        <rFont val="仿宋_GB2312"/>
        <charset val="134"/>
      </rPr>
      <t>赵县</t>
    </r>
  </si>
  <si>
    <r>
      <rPr>
        <sz val="12"/>
        <rFont val="仿宋_GB2312"/>
        <charset val="134"/>
      </rPr>
      <t>赵县工业四街绿化工程</t>
    </r>
  </si>
  <si>
    <r>
      <rPr>
        <sz val="14"/>
        <color rgb="FF000000"/>
        <rFont val="仿宋_GB2312"/>
        <charset val="134"/>
      </rPr>
      <t>赵州梨文化产业园区项目</t>
    </r>
    <r>
      <rPr>
        <sz val="14"/>
        <color rgb="FF000000"/>
        <rFont val="Times New Roman"/>
        <charset val="134"/>
      </rPr>
      <t>(</t>
    </r>
    <r>
      <rPr>
        <sz val="14"/>
        <color rgb="FF000000"/>
        <rFont val="仿宋_GB2312"/>
        <charset val="134"/>
      </rPr>
      <t>梨乡风情旅游环线</t>
    </r>
    <r>
      <rPr>
        <sz val="14"/>
        <color rgb="FF000000"/>
        <rFont val="Times New Roman"/>
        <charset val="134"/>
      </rPr>
      <t>)</t>
    </r>
    <r>
      <rPr>
        <sz val="14"/>
        <color rgb="FF000000"/>
        <rFont val="仿宋_GB2312"/>
        <charset val="134"/>
      </rPr>
      <t>道路工程</t>
    </r>
  </si>
  <si>
    <r>
      <rPr>
        <sz val="12"/>
        <color rgb="FF000000"/>
        <rFont val="仿宋_GB2312"/>
        <charset val="134"/>
      </rPr>
      <t>赵州梨文化产业园区项目</t>
    </r>
    <r>
      <rPr>
        <sz val="12"/>
        <color rgb="FF000000"/>
        <rFont val="Times New Roman"/>
        <charset val="134"/>
      </rPr>
      <t>(</t>
    </r>
    <r>
      <rPr>
        <sz val="12"/>
        <color rgb="FF000000"/>
        <rFont val="仿宋_GB2312"/>
        <charset val="134"/>
      </rPr>
      <t>梨乡风情旅游环线</t>
    </r>
    <r>
      <rPr>
        <sz val="12"/>
        <color rgb="FF000000"/>
        <rFont val="Times New Roman"/>
        <charset val="134"/>
      </rPr>
      <t>)</t>
    </r>
    <r>
      <rPr>
        <sz val="12"/>
        <color rgb="FF000000"/>
        <rFont val="仿宋_GB2312"/>
        <charset val="134"/>
      </rPr>
      <t>道路工程</t>
    </r>
  </si>
  <si>
    <r>
      <rPr>
        <sz val="12"/>
        <color rgb="FF000000"/>
        <rFont val="仿宋_GB2312"/>
        <charset val="134"/>
      </rPr>
      <t>深泽县</t>
    </r>
  </si>
  <si>
    <r>
      <rPr>
        <sz val="16"/>
        <color rgb="FF000000"/>
        <rFont val="Times New Roman"/>
        <charset val="134"/>
      </rPr>
      <t>2021</t>
    </r>
    <r>
      <rPr>
        <sz val="16"/>
        <color rgb="FF000000"/>
        <rFont val="仿宋_GB2312"/>
        <charset val="134"/>
      </rPr>
      <t>年河北省政府一般债券（三期）</t>
    </r>
  </si>
  <si>
    <r>
      <rPr>
        <sz val="12"/>
        <rFont val="Times New Roman"/>
        <charset val="134"/>
      </rPr>
      <t>2021</t>
    </r>
    <r>
      <rPr>
        <sz val="12"/>
        <rFont val="仿宋_GB2312"/>
        <charset val="134"/>
      </rPr>
      <t>年河北省政府一般债券（三期）</t>
    </r>
  </si>
  <si>
    <r>
      <rPr>
        <sz val="12"/>
        <rFont val="仿宋_GB2312"/>
        <charset val="134"/>
      </rPr>
      <t>北极台公园扩建改造工程</t>
    </r>
  </si>
  <si>
    <r>
      <rPr>
        <sz val="14"/>
        <color rgb="FF000000"/>
        <rFont val="仿宋_GB2312"/>
        <charset val="134"/>
      </rPr>
      <t>深泽县深化</t>
    </r>
    <r>
      <rPr>
        <sz val="14"/>
        <color rgb="FF000000"/>
        <rFont val="Times New Roman"/>
        <charset val="134"/>
      </rPr>
      <t>“</t>
    </r>
    <r>
      <rPr>
        <sz val="14"/>
        <color rgb="FF000000"/>
        <rFont val="仿宋_GB2312"/>
        <charset val="134"/>
      </rPr>
      <t>雪亮工程</t>
    </r>
    <r>
      <rPr>
        <sz val="14"/>
        <color rgb="FF000000"/>
        <rFont val="Times New Roman"/>
        <charset val="134"/>
      </rPr>
      <t>”</t>
    </r>
    <r>
      <rPr>
        <sz val="14"/>
        <color rgb="FF000000"/>
        <rFont val="仿宋_GB2312"/>
        <charset val="134"/>
      </rPr>
      <t>暨乡村公共安全视频监控建设项目</t>
    </r>
  </si>
  <si>
    <r>
      <rPr>
        <sz val="12"/>
        <color rgb="FF000000"/>
        <rFont val="仿宋_GB2312"/>
        <charset val="134"/>
      </rPr>
      <t>深泽县深化</t>
    </r>
    <r>
      <rPr>
        <sz val="12"/>
        <color rgb="FF000000"/>
        <rFont val="Times New Roman"/>
        <charset val="134"/>
      </rPr>
      <t>“</t>
    </r>
    <r>
      <rPr>
        <sz val="12"/>
        <color rgb="FF000000"/>
        <rFont val="仿宋_GB2312"/>
        <charset val="134"/>
      </rPr>
      <t>雪亮工程</t>
    </r>
    <r>
      <rPr>
        <sz val="12"/>
        <color rgb="FF000000"/>
        <rFont val="Times New Roman"/>
        <charset val="134"/>
      </rPr>
      <t>”</t>
    </r>
    <r>
      <rPr>
        <sz val="12"/>
        <color rgb="FF000000"/>
        <rFont val="仿宋_GB2312"/>
        <charset val="134"/>
      </rPr>
      <t>暨乡村公共安全视频监控建设项目</t>
    </r>
  </si>
  <si>
    <r>
      <rPr>
        <sz val="12"/>
        <color rgb="FF000000"/>
        <rFont val="Times New Roman"/>
        <charset val="134"/>
      </rPr>
      <t>22</t>
    </r>
    <r>
      <rPr>
        <sz val="12"/>
        <color rgb="FF000000"/>
        <rFont val="仿宋_GB2312"/>
        <charset val="134"/>
      </rPr>
      <t>新型基础设施</t>
    </r>
  </si>
  <si>
    <r>
      <rPr>
        <sz val="16"/>
        <color rgb="FF000000"/>
        <rFont val="Times New Roman"/>
        <charset val="134"/>
      </rPr>
      <t>2022</t>
    </r>
    <r>
      <rPr>
        <sz val="16"/>
        <color rgb="FF000000"/>
        <rFont val="仿宋_GB2312"/>
        <charset val="134"/>
      </rPr>
      <t>年河北省政府一般债券（五期）</t>
    </r>
  </si>
  <si>
    <r>
      <rPr>
        <sz val="12"/>
        <rFont val="Times New Roman"/>
        <charset val="134"/>
      </rPr>
      <t>2022</t>
    </r>
    <r>
      <rPr>
        <sz val="12"/>
        <rFont val="仿宋_GB2312"/>
        <charset val="134"/>
      </rPr>
      <t>年河北省政府一般债券（五期）</t>
    </r>
  </si>
  <si>
    <r>
      <rPr>
        <sz val="12"/>
        <rFont val="仿宋_GB2312"/>
        <charset val="134"/>
      </rPr>
      <t>深泽县口袋公园及林荫停车场建设项目</t>
    </r>
  </si>
  <si>
    <r>
      <rPr>
        <sz val="12"/>
        <color theme="1"/>
        <rFont val="Times New Roman"/>
        <charset val="134"/>
      </rPr>
      <t>13</t>
    </r>
    <r>
      <rPr>
        <sz val="12"/>
        <color theme="1"/>
        <rFont val="仿宋_GB2312"/>
        <charset val="134"/>
      </rPr>
      <t>社会保障</t>
    </r>
  </si>
  <si>
    <r>
      <rPr>
        <sz val="14"/>
        <color rgb="FF000000"/>
        <rFont val="仿宋_GB2312"/>
        <charset val="134"/>
      </rPr>
      <t>深泽县融媒体中心基础设施补短板项目</t>
    </r>
  </si>
  <si>
    <r>
      <rPr>
        <sz val="12"/>
        <color rgb="FF000000"/>
        <rFont val="仿宋_GB2312"/>
        <charset val="134"/>
      </rPr>
      <t>深泽县融媒体中心基础设施补短板项目</t>
    </r>
  </si>
  <si>
    <r>
      <rPr>
        <sz val="12"/>
        <color rgb="FF000000"/>
        <rFont val="Times New Roman"/>
        <charset val="134"/>
      </rPr>
      <t>11</t>
    </r>
    <r>
      <rPr>
        <sz val="12"/>
        <color rgb="FF000000"/>
        <rFont val="仿宋_GB2312"/>
        <charset val="134"/>
      </rPr>
      <t>文化</t>
    </r>
  </si>
  <si>
    <r>
      <rPr>
        <sz val="12"/>
        <rFont val="仿宋_GB2312"/>
        <charset val="134"/>
      </rPr>
      <t>深泽县文昌街道路修建工程</t>
    </r>
  </si>
  <si>
    <r>
      <rPr>
        <sz val="12"/>
        <rFont val="仿宋_GB2312"/>
        <charset val="134"/>
      </rPr>
      <t>深泽县石油大街道路北延综合改造工程</t>
    </r>
  </si>
  <si>
    <r>
      <rPr>
        <sz val="12"/>
        <rFont val="仿宋_GB2312"/>
        <charset val="134"/>
      </rPr>
      <t>深泽经济开发区雨水泵站及附属设施建设项目</t>
    </r>
  </si>
  <si>
    <r>
      <rPr>
        <sz val="14"/>
        <color rgb="FF000000"/>
        <rFont val="仿宋_GB2312"/>
        <charset val="134"/>
      </rPr>
      <t>桥南三角绿地晋深线至兴泽路，安新线至辛集界改造提升工程</t>
    </r>
  </si>
  <si>
    <r>
      <rPr>
        <sz val="12"/>
        <color rgb="FF000000"/>
        <rFont val="仿宋_GB2312"/>
        <charset val="134"/>
      </rPr>
      <t>桥南三角绿地晋深线至兴泽路，安新线至辛集界改造提升工程</t>
    </r>
  </si>
  <si>
    <r>
      <rPr>
        <sz val="14"/>
        <color rgb="FF000000"/>
        <rFont val="仿宋_GB2312"/>
        <charset val="134"/>
      </rPr>
      <t>深泽县府前路等地下管网改造项目</t>
    </r>
  </si>
  <si>
    <r>
      <rPr>
        <sz val="12"/>
        <color rgb="FF000000"/>
        <rFont val="仿宋_GB2312"/>
        <charset val="134"/>
      </rPr>
      <t>深泽县府前路等地下管网改造项目</t>
    </r>
  </si>
  <si>
    <r>
      <rPr>
        <sz val="14"/>
        <color rgb="FF000000"/>
        <rFont val="仿宋_GB2312"/>
        <charset val="134"/>
      </rPr>
      <t>职教中心标准化建设二期附属项目</t>
    </r>
  </si>
  <si>
    <r>
      <rPr>
        <sz val="12"/>
        <color rgb="FF000000"/>
        <rFont val="仿宋_GB2312"/>
        <charset val="134"/>
      </rPr>
      <t>职教中心标准化建设二期附属项目</t>
    </r>
  </si>
  <si>
    <r>
      <rPr>
        <sz val="14"/>
        <color rgb="FF000000"/>
        <rFont val="仿宋_GB2312"/>
        <charset val="134"/>
      </rPr>
      <t>深泽县东环路雨污分流工程</t>
    </r>
  </si>
  <si>
    <r>
      <rPr>
        <sz val="12"/>
        <color rgb="FF000000"/>
        <rFont val="仿宋_GB2312"/>
        <charset val="134"/>
      </rPr>
      <t>深泽县东环路雨污分流工程</t>
    </r>
  </si>
  <si>
    <r>
      <rPr>
        <sz val="14"/>
        <color rgb="FF000000"/>
        <rFont val="仿宋_GB2312"/>
        <charset val="134"/>
      </rPr>
      <t>深泽县城区非机动车道改造提升工程</t>
    </r>
  </si>
  <si>
    <r>
      <rPr>
        <sz val="12"/>
        <color rgb="FF000000"/>
        <rFont val="仿宋_GB2312"/>
        <charset val="134"/>
      </rPr>
      <t>深泽县城区非机动车道改造提升工程</t>
    </r>
  </si>
  <si>
    <r>
      <rPr>
        <sz val="12"/>
        <rFont val="仿宋_GB2312"/>
        <charset val="134"/>
      </rPr>
      <t>深泽县兴泽学校改扩建项目</t>
    </r>
  </si>
  <si>
    <r>
      <rPr>
        <sz val="12"/>
        <color theme="1"/>
        <rFont val="Times New Roman"/>
        <charset val="134"/>
      </rPr>
      <t>09</t>
    </r>
    <r>
      <rPr>
        <sz val="12"/>
        <color theme="1"/>
        <rFont val="仿宋_GB2312"/>
        <charset val="134"/>
      </rPr>
      <t>教育</t>
    </r>
  </si>
  <si>
    <r>
      <rPr>
        <sz val="14"/>
        <color rgb="FF000000"/>
        <rFont val="仿宋_GB2312"/>
        <charset val="134"/>
      </rPr>
      <t>深泽县兴华路小学建设项目</t>
    </r>
  </si>
  <si>
    <r>
      <rPr>
        <sz val="12"/>
        <color rgb="FF000000"/>
        <rFont val="仿宋_GB2312"/>
        <charset val="134"/>
      </rPr>
      <t>深泽县兴华路小学建设项目</t>
    </r>
  </si>
  <si>
    <r>
      <rPr>
        <sz val="12"/>
        <rFont val="仿宋_GB2312"/>
        <charset val="134"/>
      </rPr>
      <t>深泽县北环路小学建设项目</t>
    </r>
  </si>
  <si>
    <r>
      <rPr>
        <sz val="12"/>
        <rFont val="仿宋_GB2312"/>
        <charset val="134"/>
      </rPr>
      <t>深泽县无障碍环境建设项目</t>
    </r>
  </si>
  <si>
    <r>
      <rPr>
        <sz val="12"/>
        <color rgb="FF000000"/>
        <rFont val="Times New Roman"/>
        <charset val="134"/>
      </rPr>
      <t>99</t>
    </r>
    <r>
      <rPr>
        <sz val="12"/>
        <color rgb="FF000000"/>
        <rFont val="仿宋_GB2312"/>
        <charset val="134"/>
      </rPr>
      <t>其他</t>
    </r>
  </si>
  <si>
    <r>
      <rPr>
        <sz val="12"/>
        <rFont val="仿宋_GB2312"/>
        <charset val="134"/>
      </rPr>
      <t>职教中心标准化建设二期附属项目</t>
    </r>
  </si>
  <si>
    <r>
      <rPr>
        <sz val="12"/>
        <rFont val="仿宋_GB2312"/>
        <charset val="134"/>
      </rPr>
      <t>深泽县</t>
    </r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年老旧小区改造主体改造目</t>
    </r>
  </si>
  <si>
    <r>
      <rPr>
        <sz val="12"/>
        <color theme="1"/>
        <rFont val="Times New Roman"/>
        <charset val="134"/>
      </rPr>
      <t>06</t>
    </r>
    <r>
      <rPr>
        <sz val="12"/>
        <color theme="1"/>
        <rFont val="仿宋_GB2312"/>
        <charset val="134"/>
      </rPr>
      <t>保障性住房</t>
    </r>
  </si>
  <si>
    <r>
      <rPr>
        <sz val="12"/>
        <rFont val="仿宋_GB2312"/>
        <charset val="134"/>
      </rPr>
      <t>深泽县</t>
    </r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年老旧小区改造配套基础设施建设项目</t>
    </r>
  </si>
  <si>
    <r>
      <rPr>
        <sz val="14"/>
        <color rgb="FF000000"/>
        <rFont val="仿宋_GB2312"/>
        <charset val="134"/>
      </rPr>
      <t>深泽县城镇供热管网改造二期工程</t>
    </r>
  </si>
  <si>
    <r>
      <rPr>
        <sz val="12"/>
        <color rgb="FF000000"/>
        <rFont val="仿宋_GB2312"/>
        <charset val="134"/>
      </rPr>
      <t>深泽县城镇供热管网改造二期工程</t>
    </r>
  </si>
  <si>
    <r>
      <rPr>
        <sz val="12"/>
        <color rgb="FF000000"/>
        <rFont val="仿宋_GB2312"/>
        <charset val="134"/>
      </rPr>
      <t>晋州市</t>
    </r>
  </si>
  <si>
    <r>
      <rPr>
        <sz val="12"/>
        <rFont val="仿宋_GB2312"/>
        <charset val="134"/>
      </rPr>
      <t>国道</t>
    </r>
    <r>
      <rPr>
        <sz val="12"/>
        <rFont val="Times New Roman"/>
        <charset val="134"/>
      </rPr>
      <t>307</t>
    </r>
    <r>
      <rPr>
        <sz val="12"/>
        <rFont val="仿宋_GB2312"/>
        <charset val="134"/>
      </rPr>
      <t>晋州绕城段道路绿化工程</t>
    </r>
  </si>
  <si>
    <r>
      <rPr>
        <sz val="14"/>
        <color rgb="FF000000"/>
        <rFont val="仿宋_GB2312"/>
        <charset val="134"/>
      </rPr>
      <t>国道</t>
    </r>
    <r>
      <rPr>
        <sz val="14"/>
        <color rgb="FF000000"/>
        <rFont val="Times New Roman"/>
        <charset val="134"/>
      </rPr>
      <t>G307</t>
    </r>
    <r>
      <rPr>
        <sz val="14"/>
        <color rgb="FF000000"/>
        <rFont val="仿宋_GB2312"/>
        <charset val="134"/>
      </rPr>
      <t>晋州绕城段改建工程</t>
    </r>
  </si>
  <si>
    <r>
      <rPr>
        <sz val="12"/>
        <color rgb="FF000000"/>
        <rFont val="仿宋_GB2312"/>
        <charset val="134"/>
      </rPr>
      <t>国道</t>
    </r>
    <r>
      <rPr>
        <sz val="12"/>
        <color rgb="FF000000"/>
        <rFont val="Times New Roman"/>
        <charset val="134"/>
      </rPr>
      <t>G307</t>
    </r>
    <r>
      <rPr>
        <sz val="12"/>
        <color rgb="FF000000"/>
        <rFont val="仿宋_GB2312"/>
        <charset val="134"/>
      </rPr>
      <t>晋州绕城段改建工程</t>
    </r>
  </si>
  <si>
    <r>
      <rPr>
        <sz val="12"/>
        <color rgb="FF000000"/>
        <rFont val="仿宋_GB2312"/>
        <charset val="134"/>
      </rPr>
      <t>新乐市</t>
    </r>
  </si>
  <si>
    <r>
      <rPr>
        <sz val="12"/>
        <rFont val="仿宋_GB2312"/>
        <charset val="134"/>
      </rPr>
      <t>图档大厦提升工程</t>
    </r>
  </si>
  <si>
    <r>
      <rPr>
        <sz val="14"/>
        <color rgb="FF000000"/>
        <rFont val="仿宋_GB2312"/>
        <charset val="134"/>
      </rPr>
      <t>新乐市居住小区雨污水管网分流改造工程</t>
    </r>
  </si>
  <si>
    <r>
      <rPr>
        <sz val="12"/>
        <color rgb="FF000000"/>
        <rFont val="仿宋_GB2312"/>
        <charset val="134"/>
      </rPr>
      <t>新乐市居住小区雨污水管网分流改造工程</t>
    </r>
  </si>
  <si>
    <r>
      <rPr>
        <sz val="12"/>
        <rFont val="仿宋_GB2312"/>
        <charset val="134"/>
      </rPr>
      <t>新乐市新华路、幸福路、新华路小学片区道路建设工程</t>
    </r>
  </si>
  <si>
    <r>
      <rPr>
        <sz val="14"/>
        <color rgb="FF000000"/>
        <rFont val="仿宋_GB2312"/>
        <charset val="134"/>
      </rPr>
      <t>新乐市伏羲大街高架桥工程</t>
    </r>
  </si>
  <si>
    <r>
      <rPr>
        <sz val="12"/>
        <color rgb="FF000000"/>
        <rFont val="仿宋_GB2312"/>
        <charset val="134"/>
      </rPr>
      <t>新乐市伏羲大街高架桥工程</t>
    </r>
  </si>
  <si>
    <r>
      <rPr>
        <sz val="12"/>
        <rFont val="仿宋_GB2312"/>
        <charset val="134"/>
      </rPr>
      <t>新华路（伏羲大街</t>
    </r>
    <r>
      <rPr>
        <sz val="12"/>
        <rFont val="Times New Roman"/>
        <charset val="134"/>
      </rPr>
      <t>-</t>
    </r>
    <r>
      <rPr>
        <sz val="12"/>
        <rFont val="仿宋_GB2312"/>
        <charset val="134"/>
      </rPr>
      <t>金地街）道路、排水工程</t>
    </r>
  </si>
  <si>
    <r>
      <rPr>
        <sz val="14"/>
        <color rgb="FF000000"/>
        <rFont val="仿宋_GB2312"/>
        <charset val="134"/>
      </rPr>
      <t>新乐市桥东新友胡同棚户区改造项目配套基础设施工程</t>
    </r>
  </si>
  <si>
    <r>
      <rPr>
        <sz val="12"/>
        <color rgb="FF000000"/>
        <rFont val="仿宋_GB2312"/>
        <charset val="134"/>
      </rPr>
      <t>新乐市桥东新友胡同棚户区改造项目配套基础设施工程</t>
    </r>
  </si>
  <si>
    <r>
      <rPr>
        <sz val="12"/>
        <rFont val="仿宋_GB2312"/>
        <charset val="134"/>
      </rPr>
      <t>孔村至累头屯沙河桥改建项目</t>
    </r>
  </si>
  <si>
    <r>
      <rPr>
        <sz val="14"/>
        <color rgb="FF000000"/>
        <rFont val="仿宋_GB2312"/>
        <charset val="134"/>
      </rPr>
      <t>新乐市</t>
    </r>
    <r>
      <rPr>
        <sz val="14"/>
        <color rgb="FF000000"/>
        <rFont val="Times New Roman"/>
        <charset val="134"/>
      </rPr>
      <t>2023</t>
    </r>
    <r>
      <rPr>
        <sz val="14"/>
        <color rgb="FF000000"/>
        <rFont val="仿宋_GB2312"/>
        <charset val="134"/>
      </rPr>
      <t>年农村道路改造提升工程</t>
    </r>
  </si>
  <si>
    <r>
      <rPr>
        <sz val="12"/>
        <color rgb="FF000000"/>
        <rFont val="仿宋_GB2312"/>
        <charset val="134"/>
      </rPr>
      <t>新乐市</t>
    </r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仿宋_GB2312"/>
        <charset val="134"/>
      </rPr>
      <t>年农村道路改造提升工程</t>
    </r>
  </si>
  <si>
    <r>
      <rPr>
        <sz val="12"/>
        <rFont val="仿宋_GB2312"/>
        <charset val="134"/>
      </rPr>
      <t>孔村至累头屯沙河桥改建工程</t>
    </r>
  </si>
  <si>
    <r>
      <rPr>
        <sz val="14"/>
        <color rgb="FF000000"/>
        <rFont val="仿宋_GB2312"/>
        <charset val="134"/>
      </rPr>
      <t>新乐市牛赤线（小吴村</t>
    </r>
    <r>
      <rPr>
        <sz val="14"/>
        <color rgb="FF000000"/>
        <rFont val="Times New Roman"/>
        <charset val="134"/>
      </rPr>
      <t>-</t>
    </r>
    <r>
      <rPr>
        <sz val="14"/>
        <color rgb="FF000000"/>
        <rFont val="仿宋_GB2312"/>
        <charset val="134"/>
      </rPr>
      <t>南累头段）改建工程</t>
    </r>
  </si>
  <si>
    <r>
      <rPr>
        <sz val="12"/>
        <color rgb="FF000000"/>
        <rFont val="仿宋_GB2312"/>
        <charset val="134"/>
      </rPr>
      <t>新乐市牛赤线（小吴村</t>
    </r>
    <r>
      <rPr>
        <sz val="12"/>
        <color rgb="FF000000"/>
        <rFont val="Times New Roman"/>
        <charset val="134"/>
      </rPr>
      <t>-</t>
    </r>
    <r>
      <rPr>
        <sz val="12"/>
        <color rgb="FF000000"/>
        <rFont val="仿宋_GB2312"/>
        <charset val="134"/>
      </rPr>
      <t>南累头段）改建工程</t>
    </r>
  </si>
  <si>
    <t>专项债券项目调整情况表</t>
  </si>
  <si>
    <t>石家庄市桥西区全民健身中心</t>
  </si>
  <si>
    <t>西王社区旧村城中村改造项目</t>
  </si>
  <si>
    <t>130104239RWZALBG068UL</t>
  </si>
  <si>
    <t>2303-130104-89-01-459790</t>
  </si>
  <si>
    <t>续发续建</t>
  </si>
  <si>
    <t>南郭社区旧村城中村改造项目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</si>
</sst>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43" formatCode="_ * #,##0.00_ ;_ * \-#,##0.00_ ;_ * &quot;-&quot;??_ ;_ @_ "/>
    <numFmt numFmtId="178" formatCode="0.00_);[Red]\(0.00\)"/>
    <numFmt numFmtId="41" formatCode="_ * #,##0_ ;_ * \-#,##0_ ;_ * &quot;-&quot;_ ;_ @_ "/>
    <numFmt numFmtId="179" formatCode="0.000000_ "/>
    <numFmt numFmtId="180" formatCode="0_ "/>
  </numFmts>
  <fonts count="75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方正仿宋_GBK"/>
      <charset val="134"/>
    </font>
    <font>
      <sz val="20"/>
      <color theme="1"/>
      <name val="方正小标宋_GBK"/>
      <charset val="134"/>
    </font>
    <font>
      <sz val="12"/>
      <color theme="1"/>
      <name val="Times New Roman"/>
      <charset val="134"/>
    </font>
    <font>
      <b/>
      <sz val="12"/>
      <color theme="1"/>
      <name val="仿宋"/>
      <charset val="134"/>
    </font>
    <font>
      <sz val="11"/>
      <color theme="1"/>
      <name val="方正黑体_GBK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sz val="11"/>
      <color indexed="8"/>
      <name val="Times New Roman"/>
      <charset val="134"/>
    </font>
    <font>
      <sz val="11"/>
      <color indexed="8"/>
      <name val="方正仿宋_GBK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b/>
      <sz val="12"/>
      <color theme="1"/>
      <name val="Times New Roman"/>
      <charset val="134"/>
    </font>
    <font>
      <sz val="12"/>
      <name val="Times New Roman"/>
      <charset val="134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12"/>
      <color rgb="FF000000"/>
      <name val="Times New Roman"/>
      <charset val="134"/>
    </font>
    <font>
      <sz val="16"/>
      <color rgb="FF000000"/>
      <name val="Times New Roman"/>
      <charset val="134"/>
    </font>
    <font>
      <sz val="12"/>
      <name val="仿宋_GB2312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4"/>
      <color theme="1"/>
      <name val="Times New Roman"/>
      <charset val="134"/>
    </font>
    <font>
      <sz val="14"/>
      <color rgb="FF000000"/>
      <name val="Times New Roman"/>
      <charset val="134"/>
    </font>
    <font>
      <sz val="11"/>
      <color theme="1"/>
      <name val="仿宋"/>
      <charset val="134"/>
    </font>
    <font>
      <sz val="12"/>
      <color rgb="FF000000"/>
      <name val="仿宋_GB2312"/>
      <charset val="134"/>
    </font>
    <font>
      <sz val="11"/>
      <color indexed="8"/>
      <name val="宋体"/>
      <charset val="134"/>
      <scheme val="minor"/>
    </font>
    <font>
      <sz val="11"/>
      <name val="Times New Roman"/>
      <charset val="134"/>
    </font>
    <font>
      <sz val="11"/>
      <name val="宋体"/>
      <charset val="134"/>
    </font>
    <font>
      <sz val="9"/>
      <name val="Times New Roman"/>
      <charset val="134"/>
    </font>
    <font>
      <sz val="18"/>
      <name val="方正小标宋简体"/>
      <charset val="134"/>
    </font>
    <font>
      <sz val="11"/>
      <name val="楷体_GB2312"/>
      <charset val="134"/>
    </font>
    <font>
      <sz val="11"/>
      <name val="黑体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b/>
      <sz val="11"/>
      <name val="Times New Roman"/>
      <charset val="134"/>
    </font>
    <font>
      <sz val="12"/>
      <name val="宋体"/>
      <charset val="134"/>
    </font>
    <font>
      <sz val="16"/>
      <color theme="1"/>
      <name val="方正小标宋_GBK"/>
      <charset val="134"/>
    </font>
    <font>
      <sz val="11"/>
      <color theme="1"/>
      <name val="仿宋_GB2312"/>
      <charset val="134"/>
    </font>
    <font>
      <sz val="9"/>
      <name val="仿宋"/>
      <charset val="134"/>
    </font>
    <font>
      <sz val="11"/>
      <name val="仿宋"/>
      <charset val="134"/>
    </font>
    <font>
      <sz val="16"/>
      <color rgb="FF000000"/>
      <name val="方正小标宋_GBK"/>
      <charset val="134"/>
    </font>
    <font>
      <sz val="11"/>
      <color rgb="FF000000"/>
      <name val="仿宋"/>
      <charset val="134"/>
    </font>
    <font>
      <sz val="12"/>
      <name val="仿宋_GB2312"/>
      <charset val="0"/>
    </font>
    <font>
      <sz val="11"/>
      <color rgb="FFFF0000"/>
      <name val="仿宋"/>
      <charset val="134"/>
    </font>
    <font>
      <sz val="20"/>
      <name val="仿宋"/>
      <charset val="134"/>
    </font>
    <font>
      <sz val="11"/>
      <color rgb="FF000000"/>
      <name val="仿宋_GB2312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9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theme="1"/>
      <name val="方正仿宋_GBK"/>
      <charset val="134"/>
    </font>
    <font>
      <sz val="16"/>
      <color rgb="FF000000"/>
      <name val="仿宋_GB2312"/>
      <charset val="134"/>
    </font>
    <font>
      <sz val="14"/>
      <color theme="1"/>
      <name val="仿宋_GB2312"/>
      <charset val="134"/>
    </font>
    <font>
      <sz val="14"/>
      <color rgb="FF000000"/>
      <name val="仿宋_GB2312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62" fillId="20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0" fillId="0" borderId="0">
      <alignment vertical="center"/>
      <protection locked="0"/>
    </xf>
    <xf numFmtId="41" fontId="0" fillId="0" borderId="0" applyFont="0" applyFill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0" fillId="15" borderId="16" applyNumberFormat="0" applyFont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8" fillId="14" borderId="15" applyNumberFormat="0" applyAlignment="0" applyProtection="0">
      <alignment vertical="center"/>
    </xf>
    <xf numFmtId="0" fontId="63" fillId="14" borderId="17" applyNumberFormat="0" applyAlignment="0" applyProtection="0">
      <alignment vertical="center"/>
    </xf>
    <xf numFmtId="0" fontId="54" fillId="9" borderId="13" applyNumberFormat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57" fillId="28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7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36" fillId="0" borderId="0"/>
    <xf numFmtId="0" fontId="57" fillId="27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43" fontId="53" fillId="0" borderId="0" applyFont="0" applyFill="0" applyBorder="0" applyAlignment="0" applyProtection="0">
      <alignment vertical="center"/>
    </xf>
  </cellStyleXfs>
  <cellXfs count="217">
    <xf numFmtId="0" fontId="0" fillId="0" borderId="0" xfId="0">
      <alignment vertical="center"/>
    </xf>
    <xf numFmtId="0" fontId="1" fillId="0" borderId="0" xfId="55" applyFont="1" applyFill="1" applyAlignment="1"/>
    <xf numFmtId="0" fontId="1" fillId="0" borderId="0" xfId="55" applyFont="1" applyFill="1" applyAlignment="1">
      <alignment horizontal="center" vertical="center"/>
    </xf>
    <xf numFmtId="0" fontId="1" fillId="0" borderId="0" xfId="55" applyFont="1" applyFill="1" applyAlignment="1">
      <alignment horizontal="left" wrapText="1"/>
    </xf>
    <xf numFmtId="178" fontId="1" fillId="0" borderId="0" xfId="55" applyNumberFormat="1" applyFont="1" applyFill="1" applyAlignment="1">
      <alignment wrapText="1"/>
    </xf>
    <xf numFmtId="0" fontId="1" fillId="0" borderId="0" xfId="55" applyFont="1" applyFill="1" applyAlignment="1">
      <alignment vertical="center" wrapText="1"/>
    </xf>
    <xf numFmtId="0" fontId="1" fillId="0" borderId="0" xfId="55" applyFont="1" applyFill="1" applyAlignment="1">
      <alignment wrapText="1"/>
    </xf>
    <xf numFmtId="0" fontId="2" fillId="0" borderId="0" xfId="55" applyFont="1" applyFill="1" applyAlignment="1">
      <alignment wrapText="1"/>
    </xf>
    <xf numFmtId="0" fontId="3" fillId="0" borderId="0" xfId="55" applyFont="1" applyFill="1" applyBorder="1" applyAlignment="1">
      <alignment horizontal="center" vertical="center" wrapText="1"/>
    </xf>
    <xf numFmtId="0" fontId="4" fillId="0" borderId="0" xfId="55" applyFont="1" applyFill="1" applyBorder="1" applyAlignment="1">
      <alignment horizontal="left" vertical="center" wrapText="1"/>
    </xf>
    <xf numFmtId="178" fontId="4" fillId="0" borderId="0" xfId="55" applyNumberFormat="1" applyFont="1" applyFill="1" applyBorder="1" applyAlignment="1">
      <alignment horizontal="center" vertical="center" wrapText="1"/>
    </xf>
    <xf numFmtId="0" fontId="4" fillId="0" borderId="0" xfId="55" applyFont="1" applyFill="1" applyBorder="1" applyAlignment="1">
      <alignment vertical="center" wrapText="1"/>
    </xf>
    <xf numFmtId="0" fontId="4" fillId="0" borderId="0" xfId="55" applyFont="1" applyFill="1" applyBorder="1" applyAlignment="1">
      <alignment horizontal="center" vertical="center" wrapText="1"/>
    </xf>
    <xf numFmtId="178" fontId="2" fillId="0" borderId="0" xfId="55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2" xfId="55" applyFont="1" applyFill="1" applyBorder="1" applyAlignment="1">
      <alignment horizontal="center" vertical="center" wrapText="1"/>
    </xf>
    <xf numFmtId="0" fontId="6" fillId="0" borderId="1" xfId="55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55" applyNumberFormat="1" applyFont="1" applyFill="1" applyBorder="1" applyAlignment="1" applyProtection="1">
      <alignment horizontal="center" vertical="center" wrapText="1"/>
    </xf>
    <xf numFmtId="0" fontId="10" fillId="0" borderId="3" xfId="57" applyNumberFormat="1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177" fontId="4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179" fontId="4" fillId="0" borderId="0" xfId="0" applyNumberFormat="1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178" fontId="4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7" fontId="15" fillId="0" borderId="0" xfId="0" applyNumberFormat="1" applyFont="1" applyFill="1" applyAlignment="1">
      <alignment horizontal="left" vertical="center"/>
    </xf>
    <xf numFmtId="0" fontId="16" fillId="0" borderId="0" xfId="0" applyFont="1" applyFill="1" applyAlignment="1">
      <alignment horizontal="center" vertical="center"/>
    </xf>
    <xf numFmtId="177" fontId="15" fillId="0" borderId="0" xfId="0" applyNumberFormat="1" applyFont="1" applyFill="1" applyBorder="1" applyAlignment="1">
      <alignment vertical="center" wrapText="1"/>
    </xf>
    <xf numFmtId="0" fontId="15" fillId="0" borderId="0" xfId="0" applyFont="1" applyFill="1" applyBorder="1" applyAlignment="1">
      <alignment vertical="center" wrapText="1"/>
    </xf>
    <xf numFmtId="177" fontId="15" fillId="0" borderId="5" xfId="0" applyNumberFormat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177" fontId="17" fillId="0" borderId="8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177" fontId="17" fillId="0" borderId="8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11" fillId="0" borderId="0" xfId="0" applyNumberFormat="1" applyFont="1" applyFill="1" applyAlignment="1">
      <alignment horizontal="center" vertical="center"/>
    </xf>
    <xf numFmtId="179" fontId="11" fillId="0" borderId="0" xfId="0" applyNumberFormat="1" applyFont="1" applyFill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7" fontId="11" fillId="0" borderId="0" xfId="0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178" fontId="11" fillId="0" borderId="0" xfId="0" applyNumberFormat="1" applyFont="1" applyFill="1" applyAlignment="1">
      <alignment horizontal="center" vertical="center"/>
    </xf>
    <xf numFmtId="177" fontId="15" fillId="0" borderId="7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178" fontId="17" fillId="0" borderId="1" xfId="0" applyNumberFormat="1" applyFont="1" applyFill="1" applyBorder="1" applyAlignment="1">
      <alignment horizontal="right" vertical="center" wrapText="1"/>
    </xf>
    <xf numFmtId="177" fontId="17" fillId="0" borderId="1" xfId="0" applyNumberFormat="1" applyFont="1" applyBorder="1" applyAlignment="1">
      <alignment horizontal="center" vertical="center" wrapText="1"/>
    </xf>
    <xf numFmtId="178" fontId="17" fillId="0" borderId="1" xfId="0" applyNumberFormat="1" applyFont="1" applyBorder="1" applyAlignment="1">
      <alignment horizontal="right" vertical="center" wrapText="1"/>
    </xf>
    <xf numFmtId="178" fontId="14" fillId="0" borderId="1" xfId="0" applyNumberFormat="1" applyFont="1" applyFill="1" applyBorder="1" applyAlignment="1">
      <alignment horizontal="right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0" fontId="15" fillId="0" borderId="0" xfId="55" applyFont="1" applyFill="1" applyBorder="1" applyAlignment="1">
      <alignment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5" fillId="0" borderId="9" xfId="55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178" fontId="17" fillId="0" borderId="2" xfId="0" applyNumberFormat="1" applyFont="1" applyFill="1" applyBorder="1" applyAlignment="1">
      <alignment horizontal="center" vertical="center" wrapText="1"/>
    </xf>
    <xf numFmtId="178" fontId="17" fillId="0" borderId="1" xfId="0" applyNumberFormat="1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178" fontId="17" fillId="0" borderId="2" xfId="0" applyNumberFormat="1" applyFont="1" applyBorder="1" applyAlignment="1">
      <alignment horizontal="center" vertical="center" wrapText="1"/>
    </xf>
    <xf numFmtId="178" fontId="17" fillId="0" borderId="1" xfId="0" applyNumberFormat="1" applyFont="1" applyBorder="1" applyAlignment="1">
      <alignment horizontal="center" vertical="center" wrapText="1"/>
    </xf>
    <xf numFmtId="0" fontId="26" fillId="0" borderId="0" xfId="55" applyAlignment="1"/>
    <xf numFmtId="0" fontId="27" fillId="0" borderId="0" xfId="5" applyFont="1" applyAlignment="1">
      <alignment vertical="top"/>
      <protection locked="0"/>
    </xf>
    <xf numFmtId="0" fontId="28" fillId="0" borderId="0" xfId="5" applyFont="1" applyAlignment="1">
      <alignment vertical="top"/>
      <protection locked="0"/>
    </xf>
    <xf numFmtId="0" fontId="28" fillId="0" borderId="0" xfId="5" applyFont="1" applyAlignment="1">
      <alignment horizontal="left" vertical="top" indent="1"/>
      <protection locked="0"/>
    </xf>
    <xf numFmtId="49" fontId="27" fillId="0" borderId="0" xfId="5" applyNumberFormat="1" applyFont="1" applyAlignment="1">
      <alignment horizontal="left" vertical="top"/>
      <protection locked="0"/>
    </xf>
    <xf numFmtId="177" fontId="27" fillId="0" borderId="0" xfId="5" applyNumberFormat="1" applyFont="1" applyAlignment="1">
      <alignment vertical="top"/>
      <protection locked="0"/>
    </xf>
    <xf numFmtId="0" fontId="29" fillId="0" borderId="0" xfId="5" applyFont="1" applyAlignment="1">
      <alignment vertical="top"/>
      <protection locked="0"/>
    </xf>
    <xf numFmtId="0" fontId="30" fillId="0" borderId="0" xfId="5" applyFont="1" applyAlignment="1">
      <alignment horizontal="center" vertical="center"/>
      <protection locked="0"/>
    </xf>
    <xf numFmtId="177" fontId="30" fillId="0" borderId="0" xfId="5" applyNumberFormat="1" applyFont="1" applyAlignment="1">
      <alignment horizontal="center" vertical="center"/>
      <protection locked="0"/>
    </xf>
    <xf numFmtId="177" fontId="31" fillId="0" borderId="0" xfId="5" applyNumberFormat="1" applyFont="1" applyAlignment="1">
      <alignment horizontal="right"/>
      <protection locked="0"/>
    </xf>
    <xf numFmtId="0" fontId="32" fillId="0" borderId="1" xfId="42" applyFont="1" applyBorder="1" applyAlignment="1">
      <alignment horizontal="center" vertical="center"/>
    </xf>
    <xf numFmtId="177" fontId="32" fillId="0" borderId="1" xfId="42" applyNumberFormat="1" applyFont="1" applyBorder="1" applyAlignment="1">
      <alignment horizontal="center" vertical="center" wrapText="1"/>
    </xf>
    <xf numFmtId="177" fontId="32" fillId="0" borderId="1" xfId="42" applyNumberFormat="1" applyFont="1" applyBorder="1" applyAlignment="1">
      <alignment horizontal="center" vertical="center"/>
    </xf>
    <xf numFmtId="49" fontId="33" fillId="0" borderId="1" xfId="5" applyNumberFormat="1" applyFont="1" applyBorder="1" applyAlignment="1">
      <alignment horizontal="center" vertical="center"/>
      <protection locked="0"/>
    </xf>
    <xf numFmtId="0" fontId="33" fillId="0" borderId="1" xfId="42" applyFont="1" applyBorder="1" applyAlignment="1">
      <alignment horizontal="center" vertical="center"/>
    </xf>
    <xf numFmtId="180" fontId="33" fillId="0" borderId="1" xfId="59" applyNumberFormat="1" applyFont="1" applyFill="1" applyBorder="1" applyAlignment="1">
      <alignment horizontal="right" vertical="center"/>
    </xf>
    <xf numFmtId="49" fontId="33" fillId="0" borderId="1" xfId="5" applyNumberFormat="1" applyFont="1" applyBorder="1" applyAlignment="1">
      <alignment horizontal="left" vertical="center"/>
      <protection locked="0"/>
    </xf>
    <xf numFmtId="0" fontId="33" fillId="0" borderId="1" xfId="5" applyFont="1" applyBorder="1" applyAlignment="1">
      <alignment horizontal="left" vertical="center"/>
      <protection locked="0"/>
    </xf>
    <xf numFmtId="180" fontId="33" fillId="0" borderId="1" xfId="59" applyNumberFormat="1" applyFont="1" applyFill="1" applyBorder="1" applyAlignment="1">
      <alignment horizontal="center" vertical="center"/>
    </xf>
    <xf numFmtId="49" fontId="33" fillId="0" borderId="1" xfId="5" applyNumberFormat="1" applyFont="1" applyBorder="1" applyAlignment="1">
      <alignment horizontal="left" vertical="center" indent="1"/>
      <protection locked="0"/>
    </xf>
    <xf numFmtId="49" fontId="34" fillId="0" borderId="1" xfId="5" applyNumberFormat="1" applyFont="1" applyBorder="1" applyAlignment="1">
      <alignment horizontal="left" vertical="center" indent="2"/>
      <protection locked="0"/>
    </xf>
    <xf numFmtId="0" fontId="34" fillId="0" borderId="1" xfId="5" applyFont="1" applyBorder="1" applyAlignment="1">
      <alignment horizontal="left" vertical="center" indent="2"/>
      <protection locked="0"/>
    </xf>
    <xf numFmtId="180" fontId="34" fillId="0" borderId="1" xfId="59" applyNumberFormat="1" applyFont="1" applyFill="1" applyBorder="1" applyAlignment="1">
      <alignment horizontal="center" vertical="center"/>
    </xf>
    <xf numFmtId="49" fontId="33" fillId="0" borderId="1" xfId="42" applyNumberFormat="1" applyFont="1" applyBorder="1" applyAlignment="1">
      <alignment horizontal="left" vertical="center" indent="1"/>
    </xf>
    <xf numFmtId="0" fontId="34" fillId="0" borderId="1" xfId="42" applyFont="1" applyBorder="1" applyAlignment="1">
      <alignment horizontal="left" vertical="center" indent="2"/>
    </xf>
    <xf numFmtId="0" fontId="27" fillId="0" borderId="0" xfId="57" applyFont="1">
      <alignment vertical="center"/>
    </xf>
    <xf numFmtId="0" fontId="35" fillId="0" borderId="0" xfId="57" applyFont="1">
      <alignment vertical="center"/>
    </xf>
    <xf numFmtId="0" fontId="36" fillId="0" borderId="0" xfId="57" applyFont="1">
      <alignment vertical="center"/>
    </xf>
    <xf numFmtId="0" fontId="14" fillId="0" borderId="0" xfId="57" applyFont="1">
      <alignment vertical="center"/>
    </xf>
    <xf numFmtId="177" fontId="14" fillId="0" borderId="0" xfId="57" applyNumberFormat="1" applyFont="1">
      <alignment vertical="center"/>
    </xf>
    <xf numFmtId="0" fontId="30" fillId="0" borderId="0" xfId="57" applyFont="1" applyAlignment="1">
      <alignment horizontal="center" vertical="center"/>
    </xf>
    <xf numFmtId="177" fontId="31" fillId="0" borderId="0" xfId="57" applyNumberFormat="1" applyFont="1" applyAlignment="1">
      <alignment horizontal="right"/>
    </xf>
    <xf numFmtId="0" fontId="32" fillId="0" borderId="1" xfId="57" applyFont="1" applyBorder="1" applyAlignment="1">
      <alignment horizontal="center" vertical="center"/>
    </xf>
    <xf numFmtId="177" fontId="32" fillId="0" borderId="1" xfId="57" applyNumberFormat="1" applyFont="1" applyBorder="1" applyAlignment="1">
      <alignment horizontal="center" vertical="center" wrapText="1"/>
    </xf>
    <xf numFmtId="177" fontId="32" fillId="0" borderId="1" xfId="57" applyNumberFormat="1" applyFont="1" applyBorder="1" applyAlignment="1">
      <alignment horizontal="center" vertical="center"/>
    </xf>
    <xf numFmtId="0" fontId="33" fillId="0" borderId="1" xfId="57" applyFont="1" applyBorder="1" applyAlignment="1">
      <alignment horizontal="left" vertical="center"/>
    </xf>
    <xf numFmtId="0" fontId="33" fillId="0" borderId="1" xfId="57" applyFont="1" applyBorder="1" applyAlignment="1">
      <alignment horizontal="center" vertical="center"/>
    </xf>
    <xf numFmtId="177" fontId="33" fillId="0" borderId="1" xfId="58" applyNumberFormat="1" applyFont="1" applyBorder="1" applyAlignment="1">
      <alignment horizontal="center" vertical="center"/>
    </xf>
    <xf numFmtId="49" fontId="33" fillId="0" borderId="1" xfId="57" applyNumberFormat="1" applyFont="1" applyBorder="1">
      <alignment vertical="center"/>
    </xf>
    <xf numFmtId="49" fontId="33" fillId="0" borderId="1" xfId="57" applyNumberFormat="1" applyFont="1" applyBorder="1" applyAlignment="1">
      <alignment horizontal="left" vertical="center" indent="1"/>
    </xf>
    <xf numFmtId="0" fontId="34" fillId="0" borderId="1" xfId="57" applyFont="1" applyBorder="1" applyAlignment="1">
      <alignment horizontal="left" vertical="center" indent="2"/>
    </xf>
    <xf numFmtId="177" fontId="34" fillId="0" borderId="1" xfId="58" applyNumberFormat="1" applyFont="1" applyBorder="1" applyAlignment="1">
      <alignment horizontal="center" vertical="center"/>
    </xf>
    <xf numFmtId="180" fontId="34" fillId="0" borderId="1" xfId="58" applyNumberFormat="1" applyFont="1" applyBorder="1" applyAlignment="1">
      <alignment horizontal="center" vertical="center"/>
    </xf>
    <xf numFmtId="180" fontId="33" fillId="0" borderId="1" xfId="58" applyNumberFormat="1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24" fillId="0" borderId="0" xfId="0" applyFont="1" applyAlignment="1">
      <alignment horizontal="right" vertical="center"/>
    </xf>
    <xf numFmtId="0" fontId="38" fillId="0" borderId="1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0" fontId="38" fillId="0" borderId="4" xfId="0" applyFont="1" applyBorder="1" applyAlignment="1">
      <alignment horizontal="center" vertical="center" wrapText="1"/>
    </xf>
    <xf numFmtId="0" fontId="38" fillId="0" borderId="3" xfId="0" applyFont="1" applyBorder="1" applyAlignment="1">
      <alignment horizontal="center" vertical="center" wrapText="1"/>
    </xf>
    <xf numFmtId="0" fontId="38" fillId="0" borderId="1" xfId="0" applyFont="1" applyBorder="1">
      <alignment vertical="center"/>
    </xf>
    <xf numFmtId="0" fontId="38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9" fillId="0" borderId="0" xfId="5" applyNumberFormat="1" applyFont="1" applyFill="1" applyBorder="1" applyAlignment="1" applyProtection="1">
      <alignment vertical="top"/>
      <protection locked="0"/>
    </xf>
    <xf numFmtId="0" fontId="40" fillId="0" borderId="0" xfId="5" applyNumberFormat="1" applyFont="1" applyFill="1" applyBorder="1" applyAlignment="1" applyProtection="1">
      <alignment vertical="top"/>
      <protection locked="0"/>
    </xf>
    <xf numFmtId="49" fontId="40" fillId="0" borderId="0" xfId="5" applyNumberFormat="1" applyFont="1" applyFill="1" applyBorder="1" applyAlignment="1" applyProtection="1">
      <alignment horizontal="left" vertical="top"/>
      <protection locked="0"/>
    </xf>
    <xf numFmtId="49" fontId="40" fillId="0" borderId="0" xfId="5" applyNumberFormat="1" applyFont="1" applyFill="1" applyBorder="1" applyAlignment="1" applyProtection="1">
      <alignment horizontal="left" vertical="top" indent="1"/>
      <protection locked="0"/>
    </xf>
    <xf numFmtId="49" fontId="40" fillId="0" borderId="0" xfId="5" applyNumberFormat="1" applyFont="1" applyFill="1" applyBorder="1" applyAlignment="1" applyProtection="1">
      <alignment horizontal="left" vertical="top" indent="2"/>
      <protection locked="0"/>
    </xf>
    <xf numFmtId="49" fontId="0" fillId="0" borderId="0" xfId="0" applyNumberFormat="1">
      <alignment vertical="center"/>
    </xf>
    <xf numFmtId="177" fontId="40" fillId="0" borderId="0" xfId="5" applyNumberFormat="1" applyFont="1" applyFill="1" applyBorder="1" applyAlignment="1" applyProtection="1">
      <alignment horizontal="center" vertical="top"/>
      <protection locked="0"/>
    </xf>
    <xf numFmtId="0" fontId="39" fillId="0" borderId="0" xfId="5" applyNumberFormat="1" applyFont="1" applyFill="1" applyBorder="1" applyAlignment="1" applyProtection="1">
      <alignment horizontal="center" vertical="top"/>
      <protection locked="0"/>
    </xf>
    <xf numFmtId="0" fontId="11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180" fontId="0" fillId="0" borderId="0" xfId="0" applyNumberFormat="1">
      <alignment vertical="center"/>
    </xf>
    <xf numFmtId="49" fontId="41" fillId="0" borderId="0" xfId="0" applyNumberFormat="1" applyFont="1" applyAlignment="1">
      <alignment horizontal="center" vertical="center" wrapText="1"/>
    </xf>
    <xf numFmtId="0" fontId="41" fillId="0" borderId="0" xfId="0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19" fillId="0" borderId="0" xfId="5" applyNumberFormat="1" applyFont="1" applyFill="1" applyBorder="1" applyAlignment="1" applyProtection="1">
      <alignment horizontal="center" vertical="top"/>
      <protection locked="0"/>
    </xf>
    <xf numFmtId="49" fontId="39" fillId="0" borderId="0" xfId="5" applyNumberFormat="1" applyFont="1" applyFill="1" applyBorder="1" applyAlignment="1" applyProtection="1">
      <alignment vertical="top"/>
      <protection locked="0"/>
    </xf>
    <xf numFmtId="0" fontId="42" fillId="0" borderId="0" xfId="0" applyFont="1" applyAlignment="1">
      <alignment horizontal="right" vertical="center" wrapText="1"/>
    </xf>
    <xf numFmtId="0" fontId="42" fillId="0" borderId="0" xfId="0" applyFont="1" applyAlignment="1">
      <alignment horizontal="center" vertical="center" wrapText="1"/>
    </xf>
    <xf numFmtId="49" fontId="38" fillId="0" borderId="1" xfId="0" applyNumberFormat="1" applyFont="1" applyBorder="1" applyAlignment="1">
      <alignment horizontal="center" vertical="center"/>
    </xf>
    <xf numFmtId="0" fontId="38" fillId="0" borderId="4" xfId="0" applyFont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38" fillId="0" borderId="12" xfId="0" applyFont="1" applyBorder="1" applyAlignment="1">
      <alignment horizontal="center" vertical="center"/>
    </xf>
    <xf numFmtId="58" fontId="19" fillId="0" borderId="0" xfId="5" applyNumberFormat="1" applyFont="1" applyFill="1" applyBorder="1" applyAlignment="1" applyProtection="1">
      <alignment horizontal="center" vertical="top"/>
      <protection locked="0"/>
    </xf>
    <xf numFmtId="49" fontId="34" fillId="0" borderId="1" xfId="5" applyNumberFormat="1" applyFont="1" applyFill="1" applyBorder="1" applyAlignment="1" applyProtection="1">
      <alignment horizontal="center" vertical="center"/>
      <protection locked="0"/>
    </xf>
    <xf numFmtId="176" fontId="19" fillId="0" borderId="1" xfId="0" applyNumberFormat="1" applyFont="1" applyFill="1" applyBorder="1" applyAlignment="1">
      <alignment horizontal="center" vertical="center"/>
    </xf>
    <xf numFmtId="180" fontId="43" fillId="0" borderId="1" xfId="5" applyNumberFormat="1" applyFont="1" applyFill="1" applyBorder="1" applyAlignment="1">
      <alignment horizontal="center" vertical="center"/>
      <protection locked="0"/>
    </xf>
    <xf numFmtId="0" fontId="25" fillId="0" borderId="1" xfId="0" applyFont="1" applyBorder="1" applyAlignment="1">
      <alignment horizontal="center" vertical="center" wrapText="1"/>
    </xf>
    <xf numFmtId="180" fontId="43" fillId="0" borderId="3" xfId="5" applyNumberFormat="1" applyFont="1" applyFill="1" applyBorder="1" applyAlignment="1">
      <alignment horizontal="center" vertical="center"/>
      <protection locked="0"/>
    </xf>
    <xf numFmtId="176" fontId="19" fillId="0" borderId="1" xfId="5" applyNumberFormat="1" applyFont="1" applyFill="1" applyBorder="1" applyAlignment="1" applyProtection="1">
      <alignment horizontal="center" vertical="center"/>
      <protection locked="0"/>
    </xf>
    <xf numFmtId="0" fontId="19" fillId="2" borderId="0" xfId="5" applyNumberFormat="1" applyFont="1" applyFill="1" applyBorder="1" applyAlignment="1" applyProtection="1">
      <alignment horizontal="center" vertical="top"/>
      <protection locked="0"/>
    </xf>
    <xf numFmtId="49" fontId="19" fillId="0" borderId="0" xfId="5" applyNumberFormat="1" applyFont="1" applyFill="1" applyBorder="1" applyAlignment="1" applyProtection="1">
      <alignment horizontal="center" vertical="top"/>
      <protection locked="0"/>
    </xf>
    <xf numFmtId="49" fontId="19" fillId="0" borderId="10" xfId="5" applyNumberFormat="1" applyFont="1" applyFill="1" applyBorder="1" applyAlignment="1" applyProtection="1">
      <alignment horizontal="center" vertical="center"/>
      <protection locked="0"/>
    </xf>
    <xf numFmtId="176" fontId="19" fillId="0" borderId="2" xfId="5" applyNumberFormat="1" applyFont="1" applyFill="1" applyBorder="1" applyAlignment="1" applyProtection="1">
      <alignment horizontal="center" vertical="center"/>
      <protection locked="0"/>
    </xf>
    <xf numFmtId="176" fontId="39" fillId="0" borderId="0" xfId="5" applyNumberFormat="1" applyFont="1" applyFill="1" applyBorder="1" applyAlignment="1" applyProtection="1">
      <alignment vertical="top"/>
      <protection locked="0"/>
    </xf>
    <xf numFmtId="180" fontId="39" fillId="0" borderId="0" xfId="5" applyNumberFormat="1" applyFont="1" applyFill="1" applyBorder="1" applyAlignment="1" applyProtection="1">
      <alignment vertical="top"/>
      <protection locked="0"/>
    </xf>
    <xf numFmtId="176" fontId="40" fillId="0" borderId="0" xfId="5" applyNumberFormat="1" applyFont="1" applyFill="1" applyBorder="1" applyAlignment="1" applyProtection="1">
      <alignment vertical="top"/>
      <protection locked="0"/>
    </xf>
    <xf numFmtId="180" fontId="40" fillId="0" borderId="0" xfId="5" applyNumberFormat="1" applyFont="1" applyFill="1" applyBorder="1" applyAlignment="1" applyProtection="1">
      <alignment vertical="top"/>
      <protection locked="0"/>
    </xf>
    <xf numFmtId="0" fontId="40" fillId="0" borderId="0" xfId="5" applyNumberFormat="1" applyFont="1" applyFill="1" applyBorder="1" applyAlignment="1" applyProtection="1">
      <alignment horizontal="left" vertical="top"/>
      <protection locked="0"/>
    </xf>
    <xf numFmtId="176" fontId="40" fillId="0" borderId="0" xfId="5" applyNumberFormat="1" applyFont="1" applyFill="1" applyBorder="1" applyAlignment="1" applyProtection="1">
      <alignment horizontal="left" vertical="top"/>
      <protection locked="0"/>
    </xf>
    <xf numFmtId="180" fontId="40" fillId="0" borderId="0" xfId="5" applyNumberFormat="1" applyFont="1" applyFill="1" applyBorder="1" applyAlignment="1" applyProtection="1">
      <alignment horizontal="left" vertical="top"/>
      <protection locked="0"/>
    </xf>
    <xf numFmtId="0" fontId="44" fillId="0" borderId="0" xfId="5" applyNumberFormat="1" applyFont="1" applyFill="1" applyBorder="1" applyAlignment="1" applyProtection="1">
      <alignment horizontal="left" vertical="top"/>
      <protection locked="0"/>
    </xf>
    <xf numFmtId="0" fontId="40" fillId="0" borderId="0" xfId="5" applyNumberFormat="1" applyFont="1" applyFill="1" applyBorder="1" applyAlignment="1" applyProtection="1">
      <alignment horizontal="left" vertical="top" indent="1"/>
      <protection locked="0"/>
    </xf>
    <xf numFmtId="0" fontId="40" fillId="0" borderId="0" xfId="5" applyNumberFormat="1" applyFont="1" applyFill="1" applyBorder="1" applyAlignment="1" applyProtection="1">
      <alignment horizontal="left" vertical="top" indent="2"/>
      <protection locked="0"/>
    </xf>
    <xf numFmtId="0" fontId="44" fillId="0" borderId="0" xfId="5" applyNumberFormat="1" applyFont="1" applyFill="1" applyBorder="1" applyAlignment="1" applyProtection="1">
      <alignment horizontal="left" vertical="top" indent="2"/>
      <protection locked="0"/>
    </xf>
    <xf numFmtId="176" fontId="40" fillId="0" borderId="0" xfId="5" applyNumberFormat="1" applyFont="1" applyFill="1" applyBorder="1" applyAlignment="1" applyProtection="1">
      <alignment horizontal="left" vertical="top" indent="2"/>
      <protection locked="0"/>
    </xf>
    <xf numFmtId="180" fontId="40" fillId="0" borderId="0" xfId="5" applyNumberFormat="1" applyFont="1" applyFill="1" applyBorder="1" applyAlignment="1" applyProtection="1">
      <alignment horizontal="left" vertical="top" indent="2"/>
      <protection locked="0"/>
    </xf>
    <xf numFmtId="0" fontId="36" fillId="0" borderId="0" xfId="0" applyFont="1">
      <alignment vertical="center"/>
    </xf>
    <xf numFmtId="180" fontId="36" fillId="0" borderId="0" xfId="0" applyNumberFormat="1" applyFont="1">
      <alignment vertical="center"/>
    </xf>
    <xf numFmtId="0" fontId="20" fillId="0" borderId="0" xfId="0" applyFont="1" applyAlignment="1">
      <alignment horizontal="left" vertical="center"/>
    </xf>
    <xf numFmtId="180" fontId="41" fillId="0" borderId="0" xfId="0" applyNumberFormat="1" applyFont="1" applyAlignment="1">
      <alignment horizontal="center" vertical="center" wrapText="1"/>
    </xf>
    <xf numFmtId="0" fontId="45" fillId="0" borderId="0" xfId="0" applyFont="1" applyAlignment="1">
      <alignment horizontal="center" vertical="center"/>
    </xf>
    <xf numFmtId="180" fontId="42" fillId="0" borderId="0" xfId="0" applyNumberFormat="1" applyFont="1" applyAlignment="1">
      <alignment horizontal="right" vertical="center" wrapText="1"/>
    </xf>
    <xf numFmtId="0" fontId="34" fillId="0" borderId="1" xfId="0" applyFont="1" applyBorder="1" applyAlignment="1">
      <alignment horizontal="center" vertical="center"/>
    </xf>
    <xf numFmtId="180" fontId="38" fillId="0" borderId="12" xfId="0" applyNumberFormat="1" applyFont="1" applyBorder="1" applyAlignment="1">
      <alignment horizontal="center" vertical="center"/>
    </xf>
    <xf numFmtId="0" fontId="46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center" vertical="center" wrapText="1"/>
    </xf>
    <xf numFmtId="0" fontId="47" fillId="0" borderId="0" xfId="0" applyFont="1">
      <alignment vertical="center"/>
    </xf>
    <xf numFmtId="180" fontId="34" fillId="0" borderId="1" xfId="0" applyNumberFormat="1" applyFont="1" applyBorder="1" applyAlignment="1">
      <alignment horizontal="center" vertical="center"/>
    </xf>
    <xf numFmtId="180" fontId="46" fillId="0" borderId="1" xfId="0" applyNumberFormat="1" applyFont="1" applyBorder="1" applyAlignment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功能分类1212zhangl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常规 3 4" xfId="50"/>
    <cellStyle name="强调文字颜色 6" xfId="51" builtinId="49"/>
    <cellStyle name="40% - 强调文字颜色 6" xfId="52" builtinId="51"/>
    <cellStyle name="60% - 强调文字颜色 6" xfId="53" builtinId="52"/>
    <cellStyle name="Normal" xfId="54"/>
    <cellStyle name="常规 2" xfId="55"/>
    <cellStyle name="常规 2 6" xfId="56"/>
    <cellStyle name="常规 3" xfId="57"/>
    <cellStyle name="常规_表13（未）" xfId="58"/>
    <cellStyle name="千位分隔 2" xfId="5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</xdr:row>
      <xdr:rowOff>14605</xdr:rowOff>
    </xdr:from>
    <xdr:to>
      <xdr:col>0</xdr:col>
      <xdr:colOff>0</xdr:colOff>
      <xdr:row>4</xdr:row>
      <xdr:rowOff>0</xdr:rowOff>
    </xdr:to>
    <xdr:sp>
      <xdr:nvSpPr>
        <xdr:cNvPr id="2" name="Line 1"/>
        <xdr:cNvSpPr/>
      </xdr:nvSpPr>
      <xdr:spPr>
        <a:xfrm>
          <a:off x="0" y="795655"/>
          <a:ext cx="0" cy="45529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3</xdr:row>
      <xdr:rowOff>14605</xdr:rowOff>
    </xdr:from>
    <xdr:to>
      <xdr:col>0</xdr:col>
      <xdr:colOff>0</xdr:colOff>
      <xdr:row>4</xdr:row>
      <xdr:rowOff>0</xdr:rowOff>
    </xdr:to>
    <xdr:sp>
      <xdr:nvSpPr>
        <xdr:cNvPr id="3" name="Line 2"/>
        <xdr:cNvSpPr/>
      </xdr:nvSpPr>
      <xdr:spPr>
        <a:xfrm>
          <a:off x="0" y="795655"/>
          <a:ext cx="0" cy="45529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hyperlink" Target="http://zwgl.hecz.cn:8080/page/plat/query/reportQuery.html?code=GD_BOND_OVERVIEW&amp;menuid=288a5b8f-a5a7-43f9-b9d7-bf09f4b13593&amp;menucode=212020030005&amp;menuname=%E5%80%BA%E5%88%B8%E6%80%BB%E8%A7%88&amp;menuurl=/app/iframe&amp;iframeUrl=http://zwgl.hecz.cn:8080/page/plat/query/reportQuery.html?code=GD_BOND_OVERVIEW&amp;opentype=iframe&amp;appid=06ea1364-dd83-43f5-adb8-58654c6376a6&amp;parameters=%7b" TargetMode="External"/><Relationship Id="rId1" Type="http://schemas.openxmlformats.org/officeDocument/2006/relationships/hyperlink" Target="http://zwgl.hecz.cn:8080/page/plat/query/reportQuery.html?code=GD_BOND_OVERVIEW&amp;menuid=288a5b8f-a5a7-43f9-b9d7-bf09f4b13593&amp;menucode=212020030005&amp;menuname=%E5%80%BA%E5%88%B8%E6%80%BB%E8%A7%88&amp;menuurl=/app/iframe&amp;iframeUrl=http://zwgl.hecz.cn:8080/page/plat/query/reportQuery.html?code=GD_BOND_OVERVIEW&amp;opentype=iframe&amp;appid=06ea1364-dd83-43f5-adb8-58654c6376a6&amp;parameters=%7b%22opentype%22:%22iframe%22%7d&amp;userid=386883ea-f866-46ca-8d0f-55046eb3fb62&amp;usercode=LVHT130128&amp;username=%E5%90%95%E6%B5%A9%E7%94%B0&amp;admdivcode=1301280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FF00"/>
    <pageSetUpPr fitToPage="1"/>
  </sheetPr>
  <dimension ref="A1:L23"/>
  <sheetViews>
    <sheetView workbookViewId="0">
      <selection activeCell="A4" sqref="A4:A5"/>
    </sheetView>
  </sheetViews>
  <sheetFormatPr defaultColWidth="9" defaultRowHeight="13.5"/>
  <cols>
    <col min="1" max="1" width="31.625" customWidth="1"/>
    <col min="2" max="2" width="11" customWidth="1"/>
    <col min="3" max="4" width="11.625" customWidth="1"/>
    <col min="5" max="5" width="11" customWidth="1"/>
    <col min="6" max="6" width="10.875" customWidth="1"/>
    <col min="7" max="7" width="32.125" customWidth="1"/>
    <col min="8" max="8" width="10.5" customWidth="1"/>
    <col min="9" max="10" width="11.625" customWidth="1"/>
    <col min="11" max="12" width="10.875" customWidth="1"/>
  </cols>
  <sheetData>
    <row r="1" ht="33.95" customHeight="1" spans="1:12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</row>
    <row r="2" ht="21" customHeight="1" spans="1:12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</row>
    <row r="3" ht="33.95" customHeight="1" spans="1:12">
      <c r="A3" s="149" t="s">
        <v>2</v>
      </c>
      <c r="B3" s="149"/>
      <c r="C3" s="149"/>
      <c r="D3" s="149"/>
      <c r="E3" s="149"/>
      <c r="F3" s="149"/>
      <c r="G3" s="149" t="s">
        <v>3</v>
      </c>
      <c r="H3" s="149"/>
      <c r="I3" s="149"/>
      <c r="J3" s="149"/>
      <c r="K3" s="149"/>
      <c r="L3" s="149"/>
    </row>
    <row r="4" ht="27" customHeight="1" spans="1:12">
      <c r="A4" s="149" t="s">
        <v>4</v>
      </c>
      <c r="B4" s="150" t="s">
        <v>5</v>
      </c>
      <c r="C4" s="151" t="s">
        <v>6</v>
      </c>
      <c r="D4" s="151" t="s">
        <v>7</v>
      </c>
      <c r="E4" s="150" t="s">
        <v>8</v>
      </c>
      <c r="F4" s="150" t="s">
        <v>9</v>
      </c>
      <c r="G4" s="149" t="s">
        <v>4</v>
      </c>
      <c r="H4" s="150" t="s">
        <v>5</v>
      </c>
      <c r="I4" s="151" t="s">
        <v>6</v>
      </c>
      <c r="J4" s="151" t="s">
        <v>7</v>
      </c>
      <c r="K4" s="150" t="s">
        <v>8</v>
      </c>
      <c r="L4" s="150" t="s">
        <v>9</v>
      </c>
    </row>
    <row r="5" ht="44" customHeight="1" spans="1:12">
      <c r="A5" s="149"/>
      <c r="B5" s="150"/>
      <c r="C5" s="152"/>
      <c r="D5" s="152"/>
      <c r="E5" s="150" t="s">
        <v>10</v>
      </c>
      <c r="F5" s="150"/>
      <c r="G5" s="149"/>
      <c r="H5" s="150"/>
      <c r="I5" s="152"/>
      <c r="J5" s="152"/>
      <c r="K5" s="150" t="s">
        <v>10</v>
      </c>
      <c r="L5" s="150"/>
    </row>
    <row r="6" ht="35.1" customHeight="1" spans="1:12">
      <c r="A6" s="154" t="s">
        <v>11</v>
      </c>
      <c r="B6" s="149">
        <v>748817</v>
      </c>
      <c r="C6" s="149"/>
      <c r="D6" s="149"/>
      <c r="E6" s="149">
        <v>-1000</v>
      </c>
      <c r="F6" s="149">
        <f t="shared" ref="F6:F11" si="0">SUM(B6:E6)</f>
        <v>747817</v>
      </c>
      <c r="G6" s="154" t="s">
        <v>12</v>
      </c>
      <c r="H6" s="149">
        <v>458991</v>
      </c>
      <c r="I6" s="149">
        <v>4400</v>
      </c>
      <c r="J6" s="149">
        <v>6200</v>
      </c>
      <c r="K6" s="149">
        <f>L6-H6-J6-I6</f>
        <v>2536</v>
      </c>
      <c r="L6" s="149">
        <v>472127</v>
      </c>
    </row>
    <row r="7" ht="35.1" customHeight="1" spans="1:12">
      <c r="A7" s="154" t="s">
        <v>13</v>
      </c>
      <c r="B7" s="149">
        <v>128943</v>
      </c>
      <c r="C7" s="149"/>
      <c r="D7" s="149"/>
      <c r="E7" s="149">
        <v>55068</v>
      </c>
      <c r="F7" s="149">
        <f t="shared" si="0"/>
        <v>184011</v>
      </c>
      <c r="G7" s="154" t="s">
        <v>14</v>
      </c>
      <c r="H7" s="149">
        <v>434893</v>
      </c>
      <c r="I7" s="149"/>
      <c r="J7" s="149"/>
      <c r="K7" s="149">
        <f>L7-H7</f>
        <v>77532</v>
      </c>
      <c r="L7" s="149">
        <f>L13-L6-L8</f>
        <v>512425</v>
      </c>
    </row>
    <row r="8" ht="35.1" customHeight="1" spans="1:12">
      <c r="A8" s="154" t="s">
        <v>15</v>
      </c>
      <c r="B8" s="149"/>
      <c r="C8" s="149">
        <v>4400</v>
      </c>
      <c r="D8" s="149">
        <v>6200</v>
      </c>
      <c r="E8" s="149">
        <v>2600</v>
      </c>
      <c r="F8" s="149">
        <f t="shared" si="0"/>
        <v>13200</v>
      </c>
      <c r="G8" s="154" t="s">
        <v>16</v>
      </c>
      <c r="H8" s="149"/>
      <c r="I8" s="149"/>
      <c r="J8" s="149"/>
      <c r="K8" s="149">
        <v>2600</v>
      </c>
      <c r="L8" s="149">
        <v>2600</v>
      </c>
    </row>
    <row r="9" ht="35.1" customHeight="1" spans="1:12">
      <c r="A9" s="154" t="s">
        <v>17</v>
      </c>
      <c r="B9" s="149">
        <v>2000</v>
      </c>
      <c r="C9" s="149"/>
      <c r="D9" s="149"/>
      <c r="E9" s="149">
        <v>1000</v>
      </c>
      <c r="F9" s="149">
        <f t="shared" si="0"/>
        <v>3000</v>
      </c>
      <c r="G9" s="154" t="s">
        <v>18</v>
      </c>
      <c r="H9" s="149"/>
      <c r="I9" s="149"/>
      <c r="J9" s="149"/>
      <c r="K9" s="149"/>
      <c r="L9" s="149"/>
    </row>
    <row r="10" ht="35.1" customHeight="1" spans="1:12">
      <c r="A10" s="154" t="s">
        <v>19</v>
      </c>
      <c r="B10" s="149">
        <v>14124</v>
      </c>
      <c r="C10" s="149"/>
      <c r="D10" s="149"/>
      <c r="E10" s="149"/>
      <c r="F10" s="149">
        <f t="shared" si="0"/>
        <v>14124</v>
      </c>
      <c r="G10" s="154" t="s">
        <v>20</v>
      </c>
      <c r="H10" s="149"/>
      <c r="I10" s="149"/>
      <c r="J10" s="149"/>
      <c r="K10" s="149"/>
      <c r="L10" s="149"/>
    </row>
    <row r="11" ht="35.1" customHeight="1" spans="1:12">
      <c r="A11" s="154" t="s">
        <v>21</v>
      </c>
      <c r="B11" s="149"/>
      <c r="C11" s="149"/>
      <c r="D11" s="149"/>
      <c r="E11" s="149">
        <v>25000</v>
      </c>
      <c r="F11" s="149">
        <f t="shared" si="0"/>
        <v>25000</v>
      </c>
      <c r="G11" s="154"/>
      <c r="H11" s="149"/>
      <c r="I11" s="149"/>
      <c r="J11" s="149"/>
      <c r="K11" s="149"/>
      <c r="L11" s="149"/>
    </row>
    <row r="12" ht="35.1" customHeight="1" spans="1:12">
      <c r="A12" s="154"/>
      <c r="B12" s="149"/>
      <c r="C12" s="149"/>
      <c r="D12" s="149"/>
      <c r="E12" s="149"/>
      <c r="F12" s="149"/>
      <c r="G12" s="154"/>
      <c r="H12" s="149"/>
      <c r="I12" s="149"/>
      <c r="J12" s="149"/>
      <c r="K12" s="149"/>
      <c r="L12" s="149"/>
    </row>
    <row r="13" ht="35.1" customHeight="1" spans="1:12">
      <c r="A13" s="149" t="s">
        <v>22</v>
      </c>
      <c r="B13" s="149">
        <f>SUM(B6:B10)</f>
        <v>893884</v>
      </c>
      <c r="C13" s="149">
        <f>SUM(C6:C10)</f>
        <v>4400</v>
      </c>
      <c r="D13" s="149">
        <f>SUM(D6:D10)</f>
        <v>6200</v>
      </c>
      <c r="E13" s="149">
        <f>SUM(E6:E11)</f>
        <v>82668</v>
      </c>
      <c r="F13" s="149">
        <f>SUM(F6:F11)</f>
        <v>987152</v>
      </c>
      <c r="G13" s="149" t="s">
        <v>22</v>
      </c>
      <c r="H13" s="149">
        <f>SUM(H6:H9)</f>
        <v>893884</v>
      </c>
      <c r="I13" s="149">
        <f>SUM(I6:I9)</f>
        <v>4400</v>
      </c>
      <c r="J13" s="149">
        <f>SUM(J6:J9)</f>
        <v>6200</v>
      </c>
      <c r="K13" s="149">
        <f>SUM(K6:K9)</f>
        <v>82668</v>
      </c>
      <c r="L13" s="149">
        <v>987152</v>
      </c>
    </row>
    <row r="15" hidden="1"/>
    <row r="16" hidden="1" spans="6:6">
      <c r="F16">
        <f>F13-L13</f>
        <v>0</v>
      </c>
    </row>
    <row r="17" hidden="1" spans="8:8">
      <c r="H17">
        <f>H13-B13</f>
        <v>0</v>
      </c>
    </row>
    <row r="18" hidden="1"/>
    <row r="19" hidden="1"/>
    <row r="20" hidden="1" spans="6:6">
      <c r="F20">
        <v>32330</v>
      </c>
    </row>
    <row r="21" hidden="1"/>
    <row r="22" hidden="1"/>
    <row r="23" hidden="1"/>
  </sheetData>
  <mergeCells count="14">
    <mergeCell ref="A1:L1"/>
    <mergeCell ref="A2:L2"/>
    <mergeCell ref="A3:F3"/>
    <mergeCell ref="G3:L3"/>
    <mergeCell ref="A4:A5"/>
    <mergeCell ref="B4:B5"/>
    <mergeCell ref="C4:C5"/>
    <mergeCell ref="D4:D5"/>
    <mergeCell ref="F4:F5"/>
    <mergeCell ref="G4:G5"/>
    <mergeCell ref="H4:H5"/>
    <mergeCell ref="I4:I5"/>
    <mergeCell ref="J4:J5"/>
    <mergeCell ref="L4:L5"/>
  </mergeCells>
  <pageMargins left="0.75" right="0.75" top="1" bottom="1" header="0.511805555555556" footer="0.511805555555556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FF00"/>
    <pageSetUpPr fitToPage="1"/>
  </sheetPr>
  <dimension ref="A1:H25"/>
  <sheetViews>
    <sheetView workbookViewId="0">
      <selection activeCell="A7" sqref="A7"/>
    </sheetView>
  </sheetViews>
  <sheetFormatPr defaultColWidth="9" defaultRowHeight="14.25" outlineLevelCol="7"/>
  <cols>
    <col min="1" max="1" width="38.875" style="204" customWidth="1"/>
    <col min="2" max="2" width="16.125" style="204" customWidth="1"/>
    <col min="3" max="3" width="15.375" style="204" customWidth="1"/>
    <col min="4" max="4" width="17.25" style="205" customWidth="1"/>
    <col min="5" max="9" width="9" style="204" hidden="1" customWidth="1"/>
    <col min="10" max="10" width="12.625" style="204"/>
    <col min="11" max="16383" width="9" style="204"/>
  </cols>
  <sheetData>
    <row r="1" s="204" customFormat="1" ht="24" customHeight="1" spans="1:4">
      <c r="A1" s="206"/>
      <c r="D1" s="205"/>
    </row>
    <row r="2" s="204" customFormat="1" ht="21" customHeight="1" spans="1:4">
      <c r="A2" s="168" t="s">
        <v>23</v>
      </c>
      <c r="B2" s="170"/>
      <c r="C2" s="170"/>
      <c r="D2" s="207"/>
    </row>
    <row r="3" s="204" customFormat="1" ht="16.5" customHeight="1" spans="1:8">
      <c r="A3" s="208"/>
      <c r="B3" s="208"/>
      <c r="C3" s="208"/>
      <c r="D3" s="209" t="s">
        <v>1</v>
      </c>
      <c r="E3" s="174"/>
      <c r="F3" s="174"/>
      <c r="G3" s="174"/>
      <c r="H3" s="174"/>
    </row>
    <row r="4" s="204" customFormat="1" ht="37" customHeight="1" spans="1:5">
      <c r="A4" s="210" t="s">
        <v>24</v>
      </c>
      <c r="B4" s="177" t="s">
        <v>5</v>
      </c>
      <c r="C4" s="150" t="s">
        <v>25</v>
      </c>
      <c r="D4" s="211" t="s">
        <v>9</v>
      </c>
      <c r="E4" s="204">
        <v>2020</v>
      </c>
    </row>
    <row r="5" s="204" customFormat="1" ht="30" customHeight="1" spans="1:5">
      <c r="A5" s="212" t="s">
        <v>26</v>
      </c>
      <c r="B5" s="213">
        <f>SUM(B6:B18)</f>
        <v>688277</v>
      </c>
      <c r="C5" s="213">
        <f>D5-B5</f>
        <v>-35155</v>
      </c>
      <c r="D5" s="213">
        <f>SUM(D6:D18)</f>
        <v>653122</v>
      </c>
      <c r="E5" s="214">
        <v>554411</v>
      </c>
    </row>
    <row r="6" s="204" customFormat="1" ht="30" customHeight="1" spans="1:5">
      <c r="A6" s="212" t="s">
        <v>27</v>
      </c>
      <c r="B6" s="213">
        <v>256086</v>
      </c>
      <c r="C6" s="213">
        <f t="shared" ref="C6:C24" si="0">D6-B6</f>
        <v>-18366</v>
      </c>
      <c r="D6" s="215">
        <v>237720</v>
      </c>
      <c r="E6" s="204">
        <v>226466</v>
      </c>
    </row>
    <row r="7" s="204" customFormat="1" ht="30" customHeight="1" spans="1:5">
      <c r="A7" s="212" t="s">
        <v>28</v>
      </c>
      <c r="B7" s="213">
        <v>96266</v>
      </c>
      <c r="C7" s="213">
        <f t="shared" si="0"/>
        <v>-7892</v>
      </c>
      <c r="D7" s="215">
        <v>88374</v>
      </c>
      <c r="E7" s="204">
        <v>90608</v>
      </c>
    </row>
    <row r="8" s="204" customFormat="1" ht="30" customHeight="1" spans="1:5">
      <c r="A8" s="212" t="s">
        <v>29</v>
      </c>
      <c r="B8" s="213">
        <v>46238</v>
      </c>
      <c r="C8" s="213">
        <f t="shared" si="0"/>
        <v>-6884</v>
      </c>
      <c r="D8" s="215">
        <v>39354</v>
      </c>
      <c r="E8" s="204">
        <v>25714</v>
      </c>
    </row>
    <row r="9" s="204" customFormat="1" ht="30" customHeight="1" spans="1:5">
      <c r="A9" s="212" t="s">
        <v>30</v>
      </c>
      <c r="B9" s="213">
        <v>66288</v>
      </c>
      <c r="C9" s="213">
        <f t="shared" si="0"/>
        <v>3228</v>
      </c>
      <c r="D9" s="215">
        <v>69516</v>
      </c>
      <c r="E9" s="204">
        <v>64226</v>
      </c>
    </row>
    <row r="10" s="204" customFormat="1" ht="30" customHeight="1" spans="1:5">
      <c r="A10" s="212" t="s">
        <v>31</v>
      </c>
      <c r="B10" s="213">
        <v>47751</v>
      </c>
      <c r="C10" s="213">
        <f t="shared" si="0"/>
        <v>-6494</v>
      </c>
      <c r="D10" s="215">
        <v>41257</v>
      </c>
      <c r="E10" s="204">
        <v>29818</v>
      </c>
    </row>
    <row r="11" s="204" customFormat="1" ht="30" customHeight="1" spans="1:5">
      <c r="A11" s="212" t="s">
        <v>32</v>
      </c>
      <c r="B11" s="213">
        <v>20539</v>
      </c>
      <c r="C11" s="213">
        <f t="shared" si="0"/>
        <v>563</v>
      </c>
      <c r="D11" s="215">
        <v>21102</v>
      </c>
      <c r="E11" s="204">
        <v>14951</v>
      </c>
    </row>
    <row r="12" s="204" customFormat="1" ht="30" customHeight="1" spans="1:5">
      <c r="A12" s="212" t="s">
        <v>33</v>
      </c>
      <c r="B12" s="213">
        <v>21610</v>
      </c>
      <c r="C12" s="213">
        <f t="shared" si="0"/>
        <v>812</v>
      </c>
      <c r="D12" s="215">
        <v>22422</v>
      </c>
      <c r="E12" s="204">
        <v>14602</v>
      </c>
    </row>
    <row r="13" s="204" customFormat="1" ht="30" customHeight="1" spans="1:5">
      <c r="A13" s="212" t="s">
        <v>34</v>
      </c>
      <c r="B13" s="213">
        <v>44477</v>
      </c>
      <c r="C13" s="213">
        <f t="shared" si="0"/>
        <v>7456</v>
      </c>
      <c r="D13" s="215">
        <v>51933</v>
      </c>
      <c r="E13" s="204">
        <v>54012</v>
      </c>
    </row>
    <row r="14" s="204" customFormat="1" ht="30" customHeight="1" spans="1:5">
      <c r="A14" s="212" t="s">
        <v>35</v>
      </c>
      <c r="B14" s="213">
        <v>20722</v>
      </c>
      <c r="C14" s="213">
        <f t="shared" si="0"/>
        <v>-3009</v>
      </c>
      <c r="D14" s="215">
        <v>17713</v>
      </c>
      <c r="E14" s="204">
        <v>14022</v>
      </c>
    </row>
    <row r="15" s="204" customFormat="1" ht="30" customHeight="1" spans="1:4">
      <c r="A15" s="212" t="s">
        <v>36</v>
      </c>
      <c r="B15" s="213">
        <v>26000</v>
      </c>
      <c r="C15" s="213">
        <f t="shared" si="0"/>
        <v>-19941</v>
      </c>
      <c r="D15" s="215">
        <v>6059</v>
      </c>
    </row>
    <row r="16" s="204" customFormat="1" ht="30" customHeight="1" spans="1:5">
      <c r="A16" s="212" t="s">
        <v>37</v>
      </c>
      <c r="B16" s="213">
        <v>42000</v>
      </c>
      <c r="C16" s="213">
        <f t="shared" si="0"/>
        <v>15501</v>
      </c>
      <c r="D16" s="215">
        <v>57501</v>
      </c>
      <c r="E16" s="204">
        <v>19813</v>
      </c>
    </row>
    <row r="17" s="204" customFormat="1" ht="30" customHeight="1" spans="1:4">
      <c r="A17" s="212" t="s">
        <v>38</v>
      </c>
      <c r="B17" s="213">
        <v>300</v>
      </c>
      <c r="C17" s="213">
        <f t="shared" si="0"/>
        <v>-231</v>
      </c>
      <c r="D17" s="215">
        <v>69</v>
      </c>
    </row>
    <row r="18" s="204" customFormat="1" ht="30" customHeight="1" spans="1:4">
      <c r="A18" s="212" t="s">
        <v>39</v>
      </c>
      <c r="B18" s="213" t="s">
        <v>40</v>
      </c>
      <c r="C18" s="213">
        <v>112</v>
      </c>
      <c r="D18" s="215">
        <v>102</v>
      </c>
    </row>
    <row r="19" s="204" customFormat="1" ht="30" customHeight="1" spans="1:5">
      <c r="A19" s="212" t="s">
        <v>41</v>
      </c>
      <c r="B19" s="213">
        <f>SUM(B20:B23)</f>
        <v>60540</v>
      </c>
      <c r="C19" s="213">
        <f t="shared" si="0"/>
        <v>34155</v>
      </c>
      <c r="D19" s="216">
        <f>SUM(D20:D24)</f>
        <v>94695</v>
      </c>
      <c r="E19" s="204">
        <v>179</v>
      </c>
    </row>
    <row r="20" s="204" customFormat="1" ht="30" customHeight="1" spans="1:5">
      <c r="A20" s="212" t="s">
        <v>42</v>
      </c>
      <c r="B20" s="213">
        <v>36374</v>
      </c>
      <c r="C20" s="213">
        <f t="shared" si="0"/>
        <v>-2539</v>
      </c>
      <c r="D20" s="215">
        <v>33835</v>
      </c>
      <c r="E20" s="214">
        <v>193606</v>
      </c>
    </row>
    <row r="21" s="204" customFormat="1" ht="30" customHeight="1" spans="1:5">
      <c r="A21" s="212" t="s">
        <v>43</v>
      </c>
      <c r="B21" s="213">
        <v>2280</v>
      </c>
      <c r="C21" s="213">
        <f t="shared" si="0"/>
        <v>-1450</v>
      </c>
      <c r="D21" s="215">
        <v>830</v>
      </c>
      <c r="E21" s="204">
        <v>31235</v>
      </c>
    </row>
    <row r="22" s="204" customFormat="1" ht="30" customHeight="1" spans="1:5">
      <c r="A22" s="212" t="s">
        <v>44</v>
      </c>
      <c r="B22" s="213">
        <v>9926</v>
      </c>
      <c r="C22" s="213">
        <f t="shared" si="0"/>
        <v>-7344</v>
      </c>
      <c r="D22" s="215">
        <v>2582</v>
      </c>
      <c r="E22" s="204">
        <v>15696</v>
      </c>
    </row>
    <row r="23" s="204" customFormat="1" ht="30" customHeight="1" spans="1:5">
      <c r="A23" s="212" t="s">
        <v>45</v>
      </c>
      <c r="B23" s="213">
        <v>11960</v>
      </c>
      <c r="C23" s="213">
        <f t="shared" si="0"/>
        <v>27173</v>
      </c>
      <c r="D23" s="215">
        <v>39133</v>
      </c>
      <c r="E23" s="204">
        <v>5469</v>
      </c>
    </row>
    <row r="24" s="204" customFormat="1" ht="30" customHeight="1" spans="1:5">
      <c r="A24" s="212" t="s">
        <v>46</v>
      </c>
      <c r="B24" s="213" t="s">
        <v>40</v>
      </c>
      <c r="C24" s="213">
        <v>18315</v>
      </c>
      <c r="D24" s="215">
        <v>18315</v>
      </c>
      <c r="E24" s="204">
        <v>135964</v>
      </c>
    </row>
    <row r="25" s="204" customFormat="1" ht="30" customHeight="1" spans="1:8">
      <c r="A25" s="213" t="s">
        <v>47</v>
      </c>
      <c r="B25" s="213">
        <f>B5+B19</f>
        <v>748817</v>
      </c>
      <c r="C25" s="213">
        <f>C5+C19</f>
        <v>-1000</v>
      </c>
      <c r="D25" s="213">
        <f>D5+D19</f>
        <v>747817</v>
      </c>
      <c r="E25" s="204">
        <v>3218</v>
      </c>
      <c r="G25" s="204" t="s">
        <v>48</v>
      </c>
      <c r="H25" s="204">
        <v>2024</v>
      </c>
    </row>
  </sheetData>
  <mergeCells count="3">
    <mergeCell ref="A2:D2"/>
    <mergeCell ref="A3:C3"/>
    <mergeCell ref="D3:H3"/>
  </mergeCells>
  <pageMargins left="0.75" right="0.75" top="0.629166666666667" bottom="1" header="0.511805555555556" footer="0.511805555555556"/>
  <pageSetup paperSize="9" scale="98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Q26"/>
  <sheetViews>
    <sheetView tabSelected="1" topLeftCell="D1" workbookViewId="0">
      <selection activeCell="H13" sqref="H$1:Q$1048576"/>
    </sheetView>
  </sheetViews>
  <sheetFormatPr defaultColWidth="7" defaultRowHeight="15" customHeight="1"/>
  <cols>
    <col min="1" max="1" width="10.125" style="162" customWidth="1"/>
    <col min="2" max="2" width="26.0166666666667" style="159" customWidth="1"/>
    <col min="3" max="3" width="12" style="163" customWidth="1"/>
    <col min="4" max="5" width="14" style="163" customWidth="1"/>
    <col min="6" max="6" width="12.4666666666667" style="164" customWidth="1"/>
    <col min="7" max="7" width="12.25" style="164" customWidth="1"/>
    <col min="8" max="8" width="10.875" style="165" hidden="1" customWidth="1"/>
    <col min="9" max="9" width="10.875" hidden="1" customWidth="1"/>
    <col min="10" max="10" width="9.875" hidden="1" customWidth="1"/>
    <col min="11" max="11" width="16.5" style="166" hidden="1" customWidth="1"/>
    <col min="12" max="12" width="11.5" style="166" hidden="1" customWidth="1"/>
    <col min="13" max="13" width="13.25" style="167" hidden="1" customWidth="1"/>
    <col min="14" max="14" width="10.875" hidden="1" customWidth="1"/>
    <col min="15" max="15" width="13.25" hidden="1" customWidth="1"/>
    <col min="16" max="17" width="13.25" style="166" hidden="1" customWidth="1"/>
  </cols>
  <sheetData>
    <row r="1" s="157" customFormat="1" ht="37" customHeight="1" spans="1:17">
      <c r="A1" s="168" t="s">
        <v>49</v>
      </c>
      <c r="B1" s="169"/>
      <c r="C1" s="170"/>
      <c r="D1" s="170"/>
      <c r="E1" s="170"/>
      <c r="F1" s="170"/>
      <c r="G1" s="170"/>
      <c r="H1" s="171"/>
      <c r="K1" s="191"/>
      <c r="L1" s="191"/>
      <c r="M1" s="192"/>
      <c r="P1" s="191"/>
      <c r="Q1" s="191"/>
    </row>
    <row r="2" s="157" customFormat="1" ht="19" customHeight="1" spans="1:17">
      <c r="A2" s="172"/>
      <c r="B2" s="173" t="s">
        <v>1</v>
      </c>
      <c r="C2" s="174"/>
      <c r="D2" s="174"/>
      <c r="E2" s="174"/>
      <c r="F2" s="174"/>
      <c r="G2" s="174"/>
      <c r="H2" s="171"/>
      <c r="K2" s="191"/>
      <c r="L2" s="191"/>
      <c r="M2" s="192"/>
      <c r="P2" s="191"/>
      <c r="Q2" s="191"/>
    </row>
    <row r="3" s="158" customFormat="1" ht="72" customHeight="1" spans="1:17">
      <c r="A3" s="175" t="s">
        <v>50</v>
      </c>
      <c r="B3" s="176" t="s">
        <v>24</v>
      </c>
      <c r="C3" s="177" t="s">
        <v>5</v>
      </c>
      <c r="D3" s="150" t="s">
        <v>6</v>
      </c>
      <c r="E3" s="150" t="s">
        <v>7</v>
      </c>
      <c r="F3" s="178" t="s">
        <v>51</v>
      </c>
      <c r="G3" s="179" t="s">
        <v>9</v>
      </c>
      <c r="H3" s="180">
        <v>46012</v>
      </c>
      <c r="I3" s="158" t="s">
        <v>52</v>
      </c>
      <c r="J3" s="158" t="s">
        <v>53</v>
      </c>
      <c r="K3" s="193"/>
      <c r="L3" s="193"/>
      <c r="M3" s="194"/>
      <c r="P3" s="193"/>
      <c r="Q3" s="193"/>
    </row>
    <row r="4" s="159" customFormat="1" ht="24" customHeight="1" spans="1:17">
      <c r="A4" s="181">
        <v>201</v>
      </c>
      <c r="B4" s="182" t="s">
        <v>54</v>
      </c>
      <c r="C4" s="183">
        <v>68795</v>
      </c>
      <c r="D4" s="184" t="s">
        <v>40</v>
      </c>
      <c r="E4" s="184" t="s">
        <v>40</v>
      </c>
      <c r="F4" s="183">
        <f>G4-C4</f>
        <v>-4980</v>
      </c>
      <c r="G4" s="84">
        <v>63815</v>
      </c>
      <c r="H4" s="171">
        <v>61847</v>
      </c>
      <c r="I4" s="195">
        <v>539</v>
      </c>
      <c r="K4" s="196">
        <f t="shared" ref="K4:K23" si="0">H4+I4+J4</f>
        <v>62386</v>
      </c>
      <c r="L4" s="196">
        <f>H4/0.97</f>
        <v>63759.793814433</v>
      </c>
      <c r="M4" s="197">
        <f>ROUNDUP(L4,0)</f>
        <v>63760</v>
      </c>
      <c r="O4" s="195">
        <v>61927</v>
      </c>
      <c r="P4" s="196">
        <f>O4*$G$24/$O$24</f>
        <v>63815.8185780733</v>
      </c>
      <c r="Q4" s="196">
        <f>ROUND(P4,0)</f>
        <v>63816</v>
      </c>
    </row>
    <row r="5" s="159" customFormat="1" ht="24" customHeight="1" spans="1:17">
      <c r="A5" s="181">
        <v>203</v>
      </c>
      <c r="B5" s="182" t="s">
        <v>55</v>
      </c>
      <c r="C5" s="183">
        <v>180</v>
      </c>
      <c r="D5" s="184" t="s">
        <v>40</v>
      </c>
      <c r="E5" s="184" t="s">
        <v>40</v>
      </c>
      <c r="F5" s="183">
        <f>G5-C5</f>
        <v>5</v>
      </c>
      <c r="G5" s="84">
        <v>185</v>
      </c>
      <c r="H5" s="171">
        <v>180</v>
      </c>
      <c r="J5" s="195"/>
      <c r="K5" s="196">
        <f t="shared" si="0"/>
        <v>180</v>
      </c>
      <c r="L5" s="196">
        <f t="shared" ref="L5:L24" si="1">H5/0.97</f>
        <v>185.567010309278</v>
      </c>
      <c r="M5" s="197">
        <f t="shared" ref="M5:M23" si="2">ROUNDUP(L5,0)</f>
        <v>186</v>
      </c>
      <c r="O5" s="195">
        <v>180</v>
      </c>
      <c r="P5" s="196">
        <f t="shared" ref="P5:P23" si="3">O5*$G$24/$O$24</f>
        <v>185.490131026098</v>
      </c>
      <c r="Q5" s="196">
        <f t="shared" ref="Q5:Q23" si="4">ROUND(P5,0)</f>
        <v>185</v>
      </c>
    </row>
    <row r="6" s="159" customFormat="1" ht="24" customHeight="1" spans="1:17">
      <c r="A6" s="181">
        <v>204</v>
      </c>
      <c r="B6" s="182" t="s">
        <v>56</v>
      </c>
      <c r="C6" s="183">
        <v>1520</v>
      </c>
      <c r="D6" s="184" t="s">
        <v>40</v>
      </c>
      <c r="E6" s="184" t="s">
        <v>40</v>
      </c>
      <c r="F6" s="183">
        <f>G6-C6</f>
        <v>203</v>
      </c>
      <c r="G6" s="84">
        <v>1723</v>
      </c>
      <c r="H6" s="171">
        <v>1672</v>
      </c>
      <c r="I6" s="195">
        <v>119</v>
      </c>
      <c r="K6" s="196">
        <f t="shared" si="0"/>
        <v>1791</v>
      </c>
      <c r="L6" s="196">
        <f t="shared" si="1"/>
        <v>1723.71134020619</v>
      </c>
      <c r="M6" s="197">
        <f t="shared" si="2"/>
        <v>1724</v>
      </c>
      <c r="O6" s="195">
        <v>1672</v>
      </c>
      <c r="P6" s="196">
        <f t="shared" si="3"/>
        <v>1722.99721708687</v>
      </c>
      <c r="Q6" s="196">
        <f t="shared" si="4"/>
        <v>1723</v>
      </c>
    </row>
    <row r="7" s="159" customFormat="1" ht="24" customHeight="1" spans="1:17">
      <c r="A7" s="181">
        <v>205</v>
      </c>
      <c r="B7" s="182" t="s">
        <v>57</v>
      </c>
      <c r="C7" s="183">
        <v>191279</v>
      </c>
      <c r="D7" s="185">
        <v>4400</v>
      </c>
      <c r="E7" s="184" t="s">
        <v>40</v>
      </c>
      <c r="F7" s="183">
        <f>G7-C7-D7</f>
        <v>-23741</v>
      </c>
      <c r="G7" s="84">
        <v>171938</v>
      </c>
      <c r="H7" s="171">
        <v>171962</v>
      </c>
      <c r="I7" s="195">
        <v>2390</v>
      </c>
      <c r="J7" s="198">
        <v>868</v>
      </c>
      <c r="K7" s="196">
        <f t="shared" si="0"/>
        <v>175220</v>
      </c>
      <c r="L7" s="196">
        <f t="shared" si="1"/>
        <v>177280.412371134</v>
      </c>
      <c r="M7" s="197">
        <f t="shared" si="2"/>
        <v>177281</v>
      </c>
      <c r="O7" s="195">
        <f>166954-105</f>
        <v>166849</v>
      </c>
      <c r="P7" s="196">
        <f t="shared" si="3"/>
        <v>171938.015953186</v>
      </c>
      <c r="Q7" s="196">
        <f t="shared" si="4"/>
        <v>171938</v>
      </c>
    </row>
    <row r="8" s="159" customFormat="1" ht="24" customHeight="1" spans="1:17">
      <c r="A8" s="181">
        <v>206</v>
      </c>
      <c r="B8" s="182" t="s">
        <v>58</v>
      </c>
      <c r="C8" s="183">
        <v>892</v>
      </c>
      <c r="D8" s="184" t="s">
        <v>40</v>
      </c>
      <c r="E8" s="184" t="s">
        <v>40</v>
      </c>
      <c r="F8" s="183">
        <f>G8-C8</f>
        <v>8553</v>
      </c>
      <c r="G8" s="84">
        <v>9445</v>
      </c>
      <c r="H8" s="171">
        <f>2156+5000+2010</f>
        <v>9166</v>
      </c>
      <c r="I8" s="195">
        <v>30</v>
      </c>
      <c r="K8" s="196">
        <f t="shared" si="0"/>
        <v>9196</v>
      </c>
      <c r="L8" s="196">
        <f t="shared" si="1"/>
        <v>9449.48453608247</v>
      </c>
      <c r="M8" s="197">
        <f t="shared" si="2"/>
        <v>9450</v>
      </c>
      <c r="O8" s="195">
        <v>9165</v>
      </c>
      <c r="P8" s="196">
        <f t="shared" si="3"/>
        <v>9444.53917141217</v>
      </c>
      <c r="Q8" s="196">
        <f t="shared" si="4"/>
        <v>9445</v>
      </c>
    </row>
    <row r="9" s="159" customFormat="1" ht="24" customHeight="1" spans="1:17">
      <c r="A9" s="181">
        <v>207</v>
      </c>
      <c r="B9" s="182" t="s">
        <v>59</v>
      </c>
      <c r="C9" s="183">
        <v>1303</v>
      </c>
      <c r="D9" s="184" t="s">
        <v>40</v>
      </c>
      <c r="E9" s="184" t="s">
        <v>40</v>
      </c>
      <c r="F9" s="183">
        <f>G9-C9</f>
        <v>20</v>
      </c>
      <c r="G9" s="84">
        <v>1323</v>
      </c>
      <c r="H9" s="171">
        <v>1285</v>
      </c>
      <c r="I9" s="195">
        <v>38</v>
      </c>
      <c r="K9" s="196">
        <f t="shared" si="0"/>
        <v>1323</v>
      </c>
      <c r="L9" s="196">
        <f t="shared" si="1"/>
        <v>1324.74226804124</v>
      </c>
      <c r="M9" s="197">
        <f t="shared" si="2"/>
        <v>1325</v>
      </c>
      <c r="O9" s="195">
        <v>1284</v>
      </c>
      <c r="P9" s="196">
        <f t="shared" si="3"/>
        <v>1323.16293465283</v>
      </c>
      <c r="Q9" s="196">
        <f t="shared" si="4"/>
        <v>1323</v>
      </c>
    </row>
    <row r="10" s="159" customFormat="1" ht="24" customHeight="1" spans="1:17">
      <c r="A10" s="181">
        <v>208</v>
      </c>
      <c r="B10" s="182" t="s">
        <v>60</v>
      </c>
      <c r="C10" s="183">
        <v>74784</v>
      </c>
      <c r="D10" s="184" t="s">
        <v>40</v>
      </c>
      <c r="E10" s="184" t="s">
        <v>40</v>
      </c>
      <c r="F10" s="183">
        <f>G10-C10</f>
        <v>15456</v>
      </c>
      <c r="G10" s="84">
        <v>90240</v>
      </c>
      <c r="H10" s="171">
        <f>86661-2010</f>
        <v>84651</v>
      </c>
      <c r="I10" s="195">
        <v>1858</v>
      </c>
      <c r="K10" s="196">
        <f t="shared" si="0"/>
        <v>86509</v>
      </c>
      <c r="L10" s="196">
        <f t="shared" si="1"/>
        <v>87269.0721649485</v>
      </c>
      <c r="M10" s="197">
        <f t="shared" si="2"/>
        <v>87270</v>
      </c>
      <c r="O10" s="195">
        <f>87464+105</f>
        <v>87569</v>
      </c>
      <c r="P10" s="196">
        <f t="shared" si="3"/>
        <v>90239.9182434689</v>
      </c>
      <c r="Q10" s="196">
        <f t="shared" si="4"/>
        <v>90240</v>
      </c>
    </row>
    <row r="11" s="159" customFormat="1" ht="24" customHeight="1" spans="1:17">
      <c r="A11" s="181">
        <v>210</v>
      </c>
      <c r="B11" s="182" t="s">
        <v>61</v>
      </c>
      <c r="C11" s="183">
        <v>27095</v>
      </c>
      <c r="D11" s="184" t="s">
        <v>40</v>
      </c>
      <c r="E11" s="184" t="s">
        <v>40</v>
      </c>
      <c r="F11" s="183">
        <f>G11-C11</f>
        <v>5906</v>
      </c>
      <c r="G11" s="84">
        <v>33001</v>
      </c>
      <c r="H11" s="171">
        <v>30500</v>
      </c>
      <c r="I11" s="195">
        <v>606</v>
      </c>
      <c r="K11" s="196">
        <f t="shared" si="0"/>
        <v>31106</v>
      </c>
      <c r="L11" s="196">
        <f t="shared" si="1"/>
        <v>31443.2989690722</v>
      </c>
      <c r="M11" s="197">
        <f t="shared" si="2"/>
        <v>31444</v>
      </c>
      <c r="O11" s="195">
        <v>32024</v>
      </c>
      <c r="P11" s="196">
        <f t="shared" si="3"/>
        <v>33000.7553109987</v>
      </c>
      <c r="Q11" s="196">
        <f t="shared" si="4"/>
        <v>33001</v>
      </c>
    </row>
    <row r="12" s="159" customFormat="1" ht="24" customHeight="1" spans="1:17">
      <c r="A12" s="181">
        <v>211</v>
      </c>
      <c r="B12" s="186" t="s">
        <v>62</v>
      </c>
      <c r="C12" s="183">
        <v>1701</v>
      </c>
      <c r="D12" s="184" t="s">
        <v>40</v>
      </c>
      <c r="E12" s="184" t="s">
        <v>40</v>
      </c>
      <c r="F12" s="183">
        <f>G12-C12</f>
        <v>159</v>
      </c>
      <c r="G12" s="84">
        <v>1860</v>
      </c>
      <c r="H12" s="171">
        <v>1805</v>
      </c>
      <c r="I12" s="195">
        <v>33</v>
      </c>
      <c r="K12" s="196">
        <f t="shared" si="0"/>
        <v>1838</v>
      </c>
      <c r="L12" s="196">
        <f t="shared" si="1"/>
        <v>1860.82474226804</v>
      </c>
      <c r="M12" s="197">
        <f t="shared" si="2"/>
        <v>1861</v>
      </c>
      <c r="O12" s="195">
        <v>1805</v>
      </c>
      <c r="P12" s="196">
        <f t="shared" si="3"/>
        <v>1860.0538139006</v>
      </c>
      <c r="Q12" s="196">
        <f t="shared" si="4"/>
        <v>1860</v>
      </c>
    </row>
    <row r="13" s="159" customFormat="1" ht="24" customHeight="1" spans="1:17">
      <c r="A13" s="181">
        <v>212</v>
      </c>
      <c r="B13" s="186" t="s">
        <v>63</v>
      </c>
      <c r="C13" s="183">
        <v>32922</v>
      </c>
      <c r="D13" s="184" t="s">
        <v>40</v>
      </c>
      <c r="E13" s="184">
        <v>6200</v>
      </c>
      <c r="F13" s="183">
        <f>G13-C13-E13</f>
        <v>-9520</v>
      </c>
      <c r="G13" s="84">
        <v>29602</v>
      </c>
      <c r="H13" s="171">
        <v>28627</v>
      </c>
      <c r="I13" s="195">
        <v>3167</v>
      </c>
      <c r="J13" s="198">
        <v>6258</v>
      </c>
      <c r="K13" s="196">
        <f t="shared" si="0"/>
        <v>38052</v>
      </c>
      <c r="L13" s="196">
        <f t="shared" si="1"/>
        <v>29512.3711340206</v>
      </c>
      <c r="M13" s="197">
        <f t="shared" si="2"/>
        <v>29513</v>
      </c>
      <c r="O13" s="195">
        <v>28726</v>
      </c>
      <c r="P13" s="196">
        <f t="shared" si="3"/>
        <v>29602.1639103094</v>
      </c>
      <c r="Q13" s="196">
        <f t="shared" si="4"/>
        <v>29602</v>
      </c>
    </row>
    <row r="14" s="160" customFormat="1" ht="24" customHeight="1" spans="1:17">
      <c r="A14" s="181">
        <v>213</v>
      </c>
      <c r="B14" s="186" t="s">
        <v>64</v>
      </c>
      <c r="C14" s="183">
        <v>453</v>
      </c>
      <c r="D14" s="184" t="s">
        <v>40</v>
      </c>
      <c r="E14" s="184" t="s">
        <v>40</v>
      </c>
      <c r="F14" s="183">
        <f>G14-C14</f>
        <v>48</v>
      </c>
      <c r="G14" s="84">
        <v>501</v>
      </c>
      <c r="H14" s="171">
        <v>485</v>
      </c>
      <c r="I14" s="199">
        <v>61</v>
      </c>
      <c r="K14" s="196">
        <f t="shared" si="0"/>
        <v>546</v>
      </c>
      <c r="L14" s="196">
        <f t="shared" si="1"/>
        <v>500</v>
      </c>
      <c r="M14" s="197">
        <f t="shared" si="2"/>
        <v>500</v>
      </c>
      <c r="O14" s="199">
        <v>486</v>
      </c>
      <c r="P14" s="196">
        <f t="shared" si="3"/>
        <v>500.823353770465</v>
      </c>
      <c r="Q14" s="196">
        <f t="shared" si="4"/>
        <v>501</v>
      </c>
    </row>
    <row r="15" s="161" customFormat="1" ht="24" customHeight="1" spans="1:17">
      <c r="A15" s="181">
        <v>215</v>
      </c>
      <c r="B15" s="186" t="s">
        <v>65</v>
      </c>
      <c r="C15" s="183">
        <v>20130</v>
      </c>
      <c r="D15" s="184" t="s">
        <v>40</v>
      </c>
      <c r="E15" s="184" t="s">
        <v>40</v>
      </c>
      <c r="F15" s="183">
        <f>G15-C15</f>
        <v>-19828</v>
      </c>
      <c r="G15" s="84">
        <v>302</v>
      </c>
      <c r="H15" s="187">
        <f>5293-5000</f>
        <v>293</v>
      </c>
      <c r="I15" s="200"/>
      <c r="K15" s="196">
        <f t="shared" si="0"/>
        <v>293</v>
      </c>
      <c r="L15" s="196">
        <f t="shared" si="1"/>
        <v>302.061855670103</v>
      </c>
      <c r="M15" s="197">
        <f t="shared" si="2"/>
        <v>303</v>
      </c>
      <c r="N15" s="200">
        <v>-8000</v>
      </c>
      <c r="O15" s="200">
        <v>293</v>
      </c>
      <c r="P15" s="196">
        <f t="shared" si="3"/>
        <v>301.936713281371</v>
      </c>
      <c r="Q15" s="196">
        <f t="shared" si="4"/>
        <v>302</v>
      </c>
    </row>
    <row r="16" s="161" customFormat="1" ht="24" customHeight="1" spans="1:17">
      <c r="A16" s="181" t="s">
        <v>66</v>
      </c>
      <c r="B16" s="186" t="s">
        <v>67</v>
      </c>
      <c r="C16" s="183">
        <v>2434</v>
      </c>
      <c r="D16" s="184" t="s">
        <v>40</v>
      </c>
      <c r="E16" s="184" t="s">
        <v>40</v>
      </c>
      <c r="F16" s="183">
        <f>G16-C16</f>
        <v>755</v>
      </c>
      <c r="G16" s="84">
        <v>3189</v>
      </c>
      <c r="H16" s="171">
        <v>3085</v>
      </c>
      <c r="I16" s="200">
        <v>222</v>
      </c>
      <c r="K16" s="196">
        <f t="shared" si="0"/>
        <v>3307</v>
      </c>
      <c r="L16" s="196">
        <f t="shared" si="1"/>
        <v>3180.41237113402</v>
      </c>
      <c r="M16" s="197">
        <f t="shared" si="2"/>
        <v>3181</v>
      </c>
      <c r="O16" s="200">
        <v>3095</v>
      </c>
      <c r="P16" s="196">
        <f t="shared" si="3"/>
        <v>3189.39975292097</v>
      </c>
      <c r="Q16" s="196">
        <f t="shared" si="4"/>
        <v>3189</v>
      </c>
    </row>
    <row r="17" s="161" customFormat="1" ht="24" customHeight="1" spans="1:17">
      <c r="A17" s="181" t="s">
        <v>68</v>
      </c>
      <c r="B17" s="186" t="s">
        <v>69</v>
      </c>
      <c r="C17" s="183">
        <v>19209</v>
      </c>
      <c r="D17" s="184" t="s">
        <v>40</v>
      </c>
      <c r="E17" s="184" t="s">
        <v>40</v>
      </c>
      <c r="F17" s="183">
        <f>G17-C17</f>
        <v>41648</v>
      </c>
      <c r="G17" s="84">
        <v>60857</v>
      </c>
      <c r="H17" s="171">
        <v>58374</v>
      </c>
      <c r="I17" s="200">
        <v>4893</v>
      </c>
      <c r="K17" s="196">
        <f t="shared" si="0"/>
        <v>63267</v>
      </c>
      <c r="L17" s="196">
        <f t="shared" si="1"/>
        <v>60179.381443299</v>
      </c>
      <c r="M17" s="197">
        <f t="shared" si="2"/>
        <v>60180</v>
      </c>
      <c r="O17" s="200">
        <v>59056</v>
      </c>
      <c r="P17" s="196">
        <f t="shared" si="3"/>
        <v>60857.250988207</v>
      </c>
      <c r="Q17" s="196">
        <f t="shared" si="4"/>
        <v>60857</v>
      </c>
    </row>
    <row r="18" s="161" customFormat="1" ht="24" customHeight="1" spans="1:17">
      <c r="A18" s="181">
        <v>222</v>
      </c>
      <c r="B18" s="186" t="s">
        <v>70</v>
      </c>
      <c r="C18" s="184" t="s">
        <v>40</v>
      </c>
      <c r="D18" s="184" t="s">
        <v>40</v>
      </c>
      <c r="E18" s="184" t="s">
        <v>40</v>
      </c>
      <c r="F18" s="183">
        <f>G18</f>
        <v>323</v>
      </c>
      <c r="G18" s="84">
        <v>323</v>
      </c>
      <c r="H18" s="171">
        <v>314</v>
      </c>
      <c r="J18" s="200"/>
      <c r="K18" s="196">
        <f t="shared" si="0"/>
        <v>314</v>
      </c>
      <c r="L18" s="196">
        <f t="shared" si="1"/>
        <v>323.711340206186</v>
      </c>
      <c r="M18" s="197">
        <f t="shared" si="2"/>
        <v>324</v>
      </c>
      <c r="O18" s="200">
        <v>313</v>
      </c>
      <c r="P18" s="196">
        <f t="shared" si="3"/>
        <v>322.546727839826</v>
      </c>
      <c r="Q18" s="196">
        <f t="shared" si="4"/>
        <v>323</v>
      </c>
    </row>
    <row r="19" s="161" customFormat="1" ht="24" customHeight="1" spans="1:17">
      <c r="A19" s="181">
        <v>224</v>
      </c>
      <c r="B19" s="186" t="s">
        <v>71</v>
      </c>
      <c r="C19" s="183">
        <v>4785</v>
      </c>
      <c r="D19" s="185" t="s">
        <v>40</v>
      </c>
      <c r="E19" s="184" t="s">
        <v>40</v>
      </c>
      <c r="F19" s="183">
        <f>G19-C19</f>
        <v>-2074</v>
      </c>
      <c r="G19" s="84">
        <v>2711</v>
      </c>
      <c r="H19" s="171">
        <v>2632</v>
      </c>
      <c r="I19" s="200"/>
      <c r="J19" s="201">
        <v>192</v>
      </c>
      <c r="K19" s="196">
        <f t="shared" si="0"/>
        <v>2824</v>
      </c>
      <c r="L19" s="196">
        <f t="shared" si="1"/>
        <v>2713.40206185567</v>
      </c>
      <c r="M19" s="197">
        <f t="shared" si="2"/>
        <v>2714</v>
      </c>
      <c r="O19" s="200">
        <v>2631</v>
      </c>
      <c r="P19" s="196">
        <f t="shared" si="3"/>
        <v>2711.2474151648</v>
      </c>
      <c r="Q19" s="196">
        <f t="shared" si="4"/>
        <v>2711</v>
      </c>
    </row>
    <row r="20" s="161" customFormat="1" ht="24" customHeight="1" spans="1:17">
      <c r="A20" s="181">
        <v>227</v>
      </c>
      <c r="B20" s="186" t="s">
        <v>72</v>
      </c>
      <c r="C20" s="183">
        <v>4500</v>
      </c>
      <c r="D20" s="184" t="s">
        <v>40</v>
      </c>
      <c r="E20" s="184" t="s">
        <v>40</v>
      </c>
      <c r="F20" s="183">
        <f>G20-C20</f>
        <v>-4500</v>
      </c>
      <c r="G20" s="84">
        <v>0</v>
      </c>
      <c r="H20" s="188">
        <v>0</v>
      </c>
      <c r="K20" s="196">
        <f t="shared" si="0"/>
        <v>0</v>
      </c>
      <c r="L20" s="196">
        <f t="shared" si="1"/>
        <v>0</v>
      </c>
      <c r="M20" s="197">
        <f t="shared" si="2"/>
        <v>0</v>
      </c>
      <c r="P20" s="196">
        <f t="shared" si="3"/>
        <v>0</v>
      </c>
      <c r="Q20" s="196">
        <f t="shared" si="4"/>
        <v>0</v>
      </c>
    </row>
    <row r="21" s="161" customFormat="1" ht="24" customHeight="1" spans="1:17">
      <c r="A21" s="181">
        <v>229</v>
      </c>
      <c r="B21" s="186" t="s">
        <v>73</v>
      </c>
      <c r="C21" s="183">
        <v>5210</v>
      </c>
      <c r="D21" s="184" t="s">
        <v>40</v>
      </c>
      <c r="E21" s="184" t="s">
        <v>40</v>
      </c>
      <c r="F21" s="183">
        <f>G21-C21</f>
        <v>-5210</v>
      </c>
      <c r="G21" s="84">
        <v>0</v>
      </c>
      <c r="H21" s="188" t="s">
        <v>74</v>
      </c>
      <c r="K21" s="196">
        <f t="shared" si="0"/>
        <v>0</v>
      </c>
      <c r="L21" s="196">
        <f t="shared" si="1"/>
        <v>0</v>
      </c>
      <c r="M21" s="197">
        <f t="shared" si="2"/>
        <v>0</v>
      </c>
      <c r="P21" s="196">
        <f t="shared" si="3"/>
        <v>0</v>
      </c>
      <c r="Q21" s="196">
        <f t="shared" si="4"/>
        <v>0</v>
      </c>
    </row>
    <row r="22" s="161" customFormat="1" ht="24" customHeight="1" spans="1:17">
      <c r="A22" s="181" t="s">
        <v>75</v>
      </c>
      <c r="B22" s="186" t="s">
        <v>76</v>
      </c>
      <c r="C22" s="183">
        <v>1777</v>
      </c>
      <c r="D22" s="184" t="s">
        <v>40</v>
      </c>
      <c r="E22" s="184" t="s">
        <v>40</v>
      </c>
      <c r="F22" s="183">
        <f>G22-C22</f>
        <v>-677</v>
      </c>
      <c r="G22" s="183">
        <v>1100</v>
      </c>
      <c r="H22" s="171">
        <v>1067</v>
      </c>
      <c r="K22" s="196">
        <f t="shared" si="0"/>
        <v>1067</v>
      </c>
      <c r="L22" s="196">
        <f t="shared" si="1"/>
        <v>1100</v>
      </c>
      <c r="M22" s="197">
        <f t="shared" si="2"/>
        <v>1100</v>
      </c>
      <c r="O22" s="200">
        <v>1067</v>
      </c>
      <c r="P22" s="196">
        <f t="shared" si="3"/>
        <v>1099.54427669359</v>
      </c>
      <c r="Q22" s="196">
        <f t="shared" si="4"/>
        <v>1100</v>
      </c>
    </row>
    <row r="23" s="161" customFormat="1" ht="24" customHeight="1" spans="1:17">
      <c r="A23" s="181" t="s">
        <v>77</v>
      </c>
      <c r="B23" s="186" t="s">
        <v>78</v>
      </c>
      <c r="C23" s="183">
        <v>22</v>
      </c>
      <c r="D23" s="184" t="s">
        <v>40</v>
      </c>
      <c r="E23" s="184" t="s">
        <v>40</v>
      </c>
      <c r="F23" s="183">
        <f>G23-C23</f>
        <v>-10</v>
      </c>
      <c r="G23" s="183">
        <v>12</v>
      </c>
      <c r="H23" s="171">
        <v>11</v>
      </c>
      <c r="K23" s="196">
        <f t="shared" si="0"/>
        <v>11</v>
      </c>
      <c r="L23" s="196">
        <f t="shared" si="1"/>
        <v>11.340206185567</v>
      </c>
      <c r="M23" s="197">
        <f t="shared" si="2"/>
        <v>12</v>
      </c>
      <c r="O23" s="200">
        <v>11</v>
      </c>
      <c r="P23" s="196">
        <f t="shared" si="3"/>
        <v>11.3355080071504</v>
      </c>
      <c r="Q23" s="196">
        <v>12</v>
      </c>
    </row>
    <row r="24" s="161" customFormat="1" ht="24" customHeight="1" spans="1:17">
      <c r="A24" s="189" t="s">
        <v>79</v>
      </c>
      <c r="B24" s="190"/>
      <c r="C24" s="183">
        <f>SUM(C4:C23)</f>
        <v>458991</v>
      </c>
      <c r="D24" s="183">
        <f>SUM(D4:D23)</f>
        <v>4400</v>
      </c>
      <c r="E24" s="183">
        <f>SUM(E4:E23)</f>
        <v>6200</v>
      </c>
      <c r="F24" s="183">
        <f>G24-C24-D24-E24</f>
        <v>2536</v>
      </c>
      <c r="G24" s="183">
        <f>SUM(G4:G23)</f>
        <v>472127</v>
      </c>
      <c r="H24" s="171">
        <f>SUM(H4:H23)</f>
        <v>457956</v>
      </c>
      <c r="K24" s="202">
        <f>SUM(K4:K23)</f>
        <v>479230</v>
      </c>
      <c r="L24" s="196">
        <f t="shared" si="1"/>
        <v>472119.587628866</v>
      </c>
      <c r="M24" s="203">
        <f>SUM(M4:M23)</f>
        <v>472128</v>
      </c>
      <c r="O24" s="203">
        <f>SUM(O4:O23)</f>
        <v>458153</v>
      </c>
      <c r="P24" s="203">
        <f>SUM(P4:P23)</f>
        <v>472127</v>
      </c>
      <c r="Q24" s="203">
        <f>SUM(Q4:Q23)</f>
        <v>472128</v>
      </c>
    </row>
    <row r="25" s="157" customFormat="1" ht="19.5" customHeight="1" spans="1:17">
      <c r="A25" s="172"/>
      <c r="B25" s="159"/>
      <c r="C25" s="163"/>
      <c r="D25" s="163"/>
      <c r="E25" s="163"/>
      <c r="F25" s="164"/>
      <c r="G25" s="164"/>
      <c r="H25" s="171"/>
      <c r="K25" s="191"/>
      <c r="L25" s="191"/>
      <c r="M25" s="192"/>
      <c r="P25" s="191"/>
      <c r="Q25" s="191"/>
    </row>
    <row r="26" s="157" customFormat="1" ht="19.5" customHeight="1" spans="1:17">
      <c r="A26" s="172"/>
      <c r="B26" s="159"/>
      <c r="C26" s="163"/>
      <c r="D26" s="163"/>
      <c r="E26" s="163"/>
      <c r="F26" s="164"/>
      <c r="G26" s="164"/>
      <c r="H26" s="171"/>
      <c r="K26" s="191"/>
      <c r="L26" s="191"/>
      <c r="M26" s="192"/>
      <c r="P26" s="191"/>
      <c r="Q26" s="191"/>
    </row>
  </sheetData>
  <mergeCells count="3">
    <mergeCell ref="A1:G1"/>
    <mergeCell ref="B2:G2"/>
    <mergeCell ref="A24:B24"/>
  </mergeCells>
  <printOptions horizontalCentered="1"/>
  <pageMargins left="0.2" right="0.2" top="0.629166666666667" bottom="0.668055555555556" header="0.511805555555556" footer="0.511805555555556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FF00"/>
    <pageSetUpPr fitToPage="1"/>
  </sheetPr>
  <dimension ref="A1:N12"/>
  <sheetViews>
    <sheetView workbookViewId="0">
      <selection activeCell="A6" sqref="A6"/>
    </sheetView>
  </sheetViews>
  <sheetFormatPr defaultColWidth="9" defaultRowHeight="13.5"/>
  <cols>
    <col min="1" max="1" width="29" customWidth="1"/>
    <col min="2" max="2" width="7.875" customWidth="1"/>
    <col min="3" max="6" width="8.75" customWidth="1"/>
    <col min="7" max="7" width="8.375" customWidth="1"/>
    <col min="8" max="8" width="26" customWidth="1"/>
    <col min="9" max="9" width="7.75" customWidth="1"/>
    <col min="10" max="12" width="8.875" customWidth="1"/>
    <col min="13" max="13" width="8.75" customWidth="1"/>
    <col min="14" max="14" width="7.25" customWidth="1"/>
  </cols>
  <sheetData>
    <row r="1" ht="33.95" customHeight="1" spans="1:14">
      <c r="A1" s="147" t="s">
        <v>80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</row>
    <row r="2" ht="18" customHeight="1" spans="1:1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</row>
    <row r="3" ht="32.1" customHeight="1" spans="1:14">
      <c r="A3" s="149" t="s">
        <v>81</v>
      </c>
      <c r="B3" s="149"/>
      <c r="C3" s="149"/>
      <c r="D3" s="149"/>
      <c r="E3" s="149"/>
      <c r="F3" s="149"/>
      <c r="G3" s="149"/>
      <c r="H3" s="149" t="s">
        <v>82</v>
      </c>
      <c r="I3" s="149"/>
      <c r="J3" s="149"/>
      <c r="K3" s="149"/>
      <c r="L3" s="149"/>
      <c r="M3" s="149"/>
      <c r="N3" s="149"/>
    </row>
    <row r="4" ht="33" customHeight="1" spans="1:14">
      <c r="A4" s="149" t="s">
        <v>83</v>
      </c>
      <c r="B4" s="150" t="s">
        <v>84</v>
      </c>
      <c r="C4" s="151" t="s">
        <v>6</v>
      </c>
      <c r="D4" s="151" t="s">
        <v>7</v>
      </c>
      <c r="E4" s="151" t="s">
        <v>85</v>
      </c>
      <c r="F4" s="150" t="s">
        <v>8</v>
      </c>
      <c r="G4" s="150" t="s">
        <v>86</v>
      </c>
      <c r="H4" s="149" t="s">
        <v>83</v>
      </c>
      <c r="I4" s="150" t="s">
        <v>84</v>
      </c>
      <c r="J4" s="151" t="s">
        <v>6</v>
      </c>
      <c r="K4" s="151" t="s">
        <v>7</v>
      </c>
      <c r="L4" s="151" t="s">
        <v>85</v>
      </c>
      <c r="M4" s="150" t="s">
        <v>8</v>
      </c>
      <c r="N4" s="150" t="s">
        <v>86</v>
      </c>
    </row>
    <row r="5" ht="63" customHeight="1" spans="1:14">
      <c r="A5" s="149"/>
      <c r="B5" s="150"/>
      <c r="C5" s="152"/>
      <c r="D5" s="152"/>
      <c r="E5" s="152"/>
      <c r="F5" s="150" t="s">
        <v>87</v>
      </c>
      <c r="G5" s="150"/>
      <c r="H5" s="149"/>
      <c r="I5" s="150"/>
      <c r="J5" s="152"/>
      <c r="K5" s="152"/>
      <c r="L5" s="152"/>
      <c r="M5" s="150" t="s">
        <v>87</v>
      </c>
      <c r="N5" s="150"/>
    </row>
    <row r="6" ht="27" customHeight="1" spans="1:14">
      <c r="A6" s="153" t="s">
        <v>88</v>
      </c>
      <c r="B6" s="149">
        <v>300000</v>
      </c>
      <c r="C6" s="149"/>
      <c r="D6" s="149"/>
      <c r="E6" s="149"/>
      <c r="F6" s="149">
        <v>-150000</v>
      </c>
      <c r="G6" s="149">
        <v>150000</v>
      </c>
      <c r="H6" s="153" t="s">
        <v>89</v>
      </c>
      <c r="I6" s="149">
        <v>392790</v>
      </c>
      <c r="J6" s="149">
        <v>80000</v>
      </c>
      <c r="K6" s="155">
        <v>20700</v>
      </c>
      <c r="L6" s="156">
        <v>1000</v>
      </c>
      <c r="M6" s="149">
        <f>N6-J6-I6-K6-L6</f>
        <v>-166300</v>
      </c>
      <c r="N6" s="149">
        <f>N12-N8-N7</f>
        <v>328190</v>
      </c>
    </row>
    <row r="7" ht="27" customHeight="1" spans="1:14">
      <c r="A7" s="153" t="s">
        <v>90</v>
      </c>
      <c r="B7" s="149">
        <v>530</v>
      </c>
      <c r="C7" s="149"/>
      <c r="D7" s="149"/>
      <c r="E7" s="149"/>
      <c r="F7" s="149"/>
      <c r="G7" s="149">
        <f>F7+B7</f>
        <v>530</v>
      </c>
      <c r="H7" s="153" t="s">
        <v>91</v>
      </c>
      <c r="I7" s="149">
        <v>2400</v>
      </c>
      <c r="J7" s="149"/>
      <c r="K7" s="149"/>
      <c r="L7" s="149"/>
      <c r="M7" s="149"/>
      <c r="N7" s="149">
        <v>2400</v>
      </c>
    </row>
    <row r="8" ht="27" customHeight="1" spans="1:14">
      <c r="A8" s="153" t="s">
        <v>92</v>
      </c>
      <c r="B8" s="149">
        <v>94660</v>
      </c>
      <c r="C8" s="149"/>
      <c r="D8" s="149"/>
      <c r="E8" s="149"/>
      <c r="F8" s="149"/>
      <c r="G8" s="149">
        <f>SUM(B8:F8)</f>
        <v>94660</v>
      </c>
      <c r="H8" s="153" t="s">
        <v>93</v>
      </c>
      <c r="I8" s="149"/>
      <c r="J8" s="149"/>
      <c r="K8" s="149"/>
      <c r="L8" s="149"/>
      <c r="M8" s="149">
        <v>25000</v>
      </c>
      <c r="N8" s="149">
        <v>25000</v>
      </c>
    </row>
    <row r="9" ht="27" customHeight="1" spans="1:14">
      <c r="A9" s="154" t="s">
        <v>94</v>
      </c>
      <c r="B9" s="149"/>
      <c r="C9" s="149">
        <v>80000</v>
      </c>
      <c r="D9" s="155">
        <v>20700</v>
      </c>
      <c r="E9" s="156">
        <v>1000</v>
      </c>
      <c r="F9" s="149">
        <f>2100+3600+3000</f>
        <v>8700</v>
      </c>
      <c r="G9" s="149">
        <f>SUM(B9:F9)</f>
        <v>110400</v>
      </c>
      <c r="H9" s="153"/>
      <c r="I9" s="149"/>
      <c r="J9" s="149"/>
      <c r="K9" s="149"/>
      <c r="L9" s="149"/>
      <c r="M9" s="149"/>
      <c r="N9" s="149"/>
    </row>
    <row r="10" ht="27" customHeight="1" spans="1:14">
      <c r="A10" s="153" t="s">
        <v>95</v>
      </c>
      <c r="B10" s="149"/>
      <c r="C10" s="149"/>
      <c r="D10" s="149"/>
      <c r="E10" s="149"/>
      <c r="F10" s="149"/>
      <c r="G10" s="149"/>
      <c r="H10" s="153"/>
      <c r="I10" s="149"/>
      <c r="J10" s="149"/>
      <c r="K10" s="149"/>
      <c r="L10" s="149"/>
      <c r="M10" s="149"/>
      <c r="N10" s="149"/>
    </row>
    <row r="11" ht="27" customHeight="1" spans="1:14">
      <c r="A11" s="153"/>
      <c r="B11" s="149"/>
      <c r="C11" s="149"/>
      <c r="D11" s="149"/>
      <c r="E11" s="149"/>
      <c r="F11" s="149"/>
      <c r="G11" s="149"/>
      <c r="H11" s="153"/>
      <c r="I11" s="149"/>
      <c r="J11" s="149"/>
      <c r="K11" s="149"/>
      <c r="L11" s="149"/>
      <c r="M11" s="149"/>
      <c r="N11" s="149"/>
    </row>
    <row r="12" ht="27" customHeight="1" spans="1:14">
      <c r="A12" s="149" t="s">
        <v>96</v>
      </c>
      <c r="B12" s="149">
        <f t="shared" ref="B12:G12" si="0">SUM(B6:B11)</f>
        <v>395190</v>
      </c>
      <c r="C12" s="149">
        <f t="shared" si="0"/>
        <v>80000</v>
      </c>
      <c r="D12" s="149">
        <f t="shared" si="0"/>
        <v>20700</v>
      </c>
      <c r="E12" s="149">
        <f t="shared" si="0"/>
        <v>1000</v>
      </c>
      <c r="F12" s="149">
        <f t="shared" si="0"/>
        <v>-141300</v>
      </c>
      <c r="G12" s="149">
        <f t="shared" si="0"/>
        <v>355590</v>
      </c>
      <c r="H12" s="149" t="s">
        <v>96</v>
      </c>
      <c r="I12" s="149">
        <f>SUM(I6:I11)</f>
        <v>395190</v>
      </c>
      <c r="J12" s="149">
        <f>SUM(J6:J11)</f>
        <v>80000</v>
      </c>
      <c r="K12" s="149">
        <f>SUM(K6:K11)</f>
        <v>20700</v>
      </c>
      <c r="L12" s="149">
        <f>SUM(L6:L11)</f>
        <v>1000</v>
      </c>
      <c r="M12" s="149">
        <f>SUM(M6:M11)</f>
        <v>-141300</v>
      </c>
      <c r="N12" s="149">
        <v>355590</v>
      </c>
    </row>
  </sheetData>
  <mergeCells count="16">
    <mergeCell ref="A1:N1"/>
    <mergeCell ref="A2:N2"/>
    <mergeCell ref="A3:G3"/>
    <mergeCell ref="H3:N3"/>
    <mergeCell ref="A4:A5"/>
    <mergeCell ref="B4:B5"/>
    <mergeCell ref="C4:C5"/>
    <mergeCell ref="D4:D5"/>
    <mergeCell ref="E4:E5"/>
    <mergeCell ref="G4:G5"/>
    <mergeCell ref="H4:H5"/>
    <mergeCell ref="I4:I5"/>
    <mergeCell ref="J4:J5"/>
    <mergeCell ref="K4:K5"/>
    <mergeCell ref="L4:L5"/>
    <mergeCell ref="N4:N5"/>
  </mergeCells>
  <printOptions horizontalCentered="1"/>
  <pageMargins left="0.471527777777778" right="0.354166666666667" top="0.747916666666667" bottom="0.629166666666667" header="0.511805555555556" footer="0.511805555555556"/>
  <pageSetup paperSize="9" scale="90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V23"/>
  <sheetViews>
    <sheetView workbookViewId="0">
      <selection activeCell="B5" sqref="B5"/>
    </sheetView>
  </sheetViews>
  <sheetFormatPr defaultColWidth="9" defaultRowHeight="15.75"/>
  <cols>
    <col min="1" max="1" width="14.25" style="131" customWidth="1"/>
    <col min="2" max="2" width="47.25" style="131" customWidth="1"/>
    <col min="3" max="4" width="9.125" style="131" customWidth="1"/>
    <col min="5" max="5" width="9.125" style="132" customWidth="1"/>
    <col min="6" max="256" width="9" style="131"/>
    <col min="257" max="257" width="14.25" style="131" customWidth="1"/>
    <col min="258" max="258" width="47.25" style="131" customWidth="1"/>
    <col min="259" max="260" width="12.1333333333333" style="131" customWidth="1"/>
    <col min="261" max="261" width="13.25" style="131" customWidth="1"/>
    <col min="262" max="512" width="9" style="131"/>
    <col min="513" max="513" width="14.25" style="131" customWidth="1"/>
    <col min="514" max="514" width="47.25" style="131" customWidth="1"/>
    <col min="515" max="516" width="12.1333333333333" style="131" customWidth="1"/>
    <col min="517" max="517" width="13.25" style="131" customWidth="1"/>
    <col min="518" max="768" width="9" style="131"/>
    <col min="769" max="769" width="14.25" style="131" customWidth="1"/>
    <col min="770" max="770" width="47.25" style="131" customWidth="1"/>
    <col min="771" max="772" width="12.1333333333333" style="131" customWidth="1"/>
    <col min="773" max="773" width="13.25" style="131" customWidth="1"/>
    <col min="774" max="1024" width="9" style="131"/>
    <col min="1025" max="1025" width="14.25" style="131" customWidth="1"/>
    <col min="1026" max="1026" width="47.25" style="131" customWidth="1"/>
    <col min="1027" max="1028" width="12.1333333333333" style="131" customWidth="1"/>
    <col min="1029" max="1029" width="13.25" style="131" customWidth="1"/>
    <col min="1030" max="1280" width="9" style="131"/>
    <col min="1281" max="1281" width="14.25" style="131" customWidth="1"/>
    <col min="1282" max="1282" width="47.25" style="131" customWidth="1"/>
    <col min="1283" max="1284" width="12.1333333333333" style="131" customWidth="1"/>
    <col min="1285" max="1285" width="13.25" style="131" customWidth="1"/>
    <col min="1286" max="1536" width="9" style="131"/>
    <col min="1537" max="1537" width="14.25" style="131" customWidth="1"/>
    <col min="1538" max="1538" width="47.25" style="131" customWidth="1"/>
    <col min="1539" max="1540" width="12.1333333333333" style="131" customWidth="1"/>
    <col min="1541" max="1541" width="13.25" style="131" customWidth="1"/>
    <col min="1542" max="1792" width="9" style="131"/>
    <col min="1793" max="1793" width="14.25" style="131" customWidth="1"/>
    <col min="1794" max="1794" width="47.25" style="131" customWidth="1"/>
    <col min="1795" max="1796" width="12.1333333333333" style="131" customWidth="1"/>
    <col min="1797" max="1797" width="13.25" style="131" customWidth="1"/>
    <col min="1798" max="2048" width="9" style="131"/>
    <col min="2049" max="2049" width="14.25" style="131" customWidth="1"/>
    <col min="2050" max="2050" width="47.25" style="131" customWidth="1"/>
    <col min="2051" max="2052" width="12.1333333333333" style="131" customWidth="1"/>
    <col min="2053" max="2053" width="13.25" style="131" customWidth="1"/>
    <col min="2054" max="2304" width="9" style="131"/>
    <col min="2305" max="2305" width="14.25" style="131" customWidth="1"/>
    <col min="2306" max="2306" width="47.25" style="131" customWidth="1"/>
    <col min="2307" max="2308" width="12.1333333333333" style="131" customWidth="1"/>
    <col min="2309" max="2309" width="13.25" style="131" customWidth="1"/>
    <col min="2310" max="2560" width="9" style="131"/>
    <col min="2561" max="2561" width="14.25" style="131" customWidth="1"/>
    <col min="2562" max="2562" width="47.25" style="131" customWidth="1"/>
    <col min="2563" max="2564" width="12.1333333333333" style="131" customWidth="1"/>
    <col min="2565" max="2565" width="13.25" style="131" customWidth="1"/>
    <col min="2566" max="2816" width="9" style="131"/>
    <col min="2817" max="2817" width="14.25" style="131" customWidth="1"/>
    <col min="2818" max="2818" width="47.25" style="131" customWidth="1"/>
    <col min="2819" max="2820" width="12.1333333333333" style="131" customWidth="1"/>
    <col min="2821" max="2821" width="13.25" style="131" customWidth="1"/>
    <col min="2822" max="3072" width="9" style="131"/>
    <col min="3073" max="3073" width="14.25" style="131" customWidth="1"/>
    <col min="3074" max="3074" width="47.25" style="131" customWidth="1"/>
    <col min="3075" max="3076" width="12.1333333333333" style="131" customWidth="1"/>
    <col min="3077" max="3077" width="13.25" style="131" customWidth="1"/>
    <col min="3078" max="3328" width="9" style="131"/>
    <col min="3329" max="3329" width="14.25" style="131" customWidth="1"/>
    <col min="3330" max="3330" width="47.25" style="131" customWidth="1"/>
    <col min="3331" max="3332" width="12.1333333333333" style="131" customWidth="1"/>
    <col min="3333" max="3333" width="13.25" style="131" customWidth="1"/>
    <col min="3334" max="3584" width="9" style="131"/>
    <col min="3585" max="3585" width="14.25" style="131" customWidth="1"/>
    <col min="3586" max="3586" width="47.25" style="131" customWidth="1"/>
    <col min="3587" max="3588" width="12.1333333333333" style="131" customWidth="1"/>
    <col min="3589" max="3589" width="13.25" style="131" customWidth="1"/>
    <col min="3590" max="3840" width="9" style="131"/>
    <col min="3841" max="3841" width="14.25" style="131" customWidth="1"/>
    <col min="3842" max="3842" width="47.25" style="131" customWidth="1"/>
    <col min="3843" max="3844" width="12.1333333333333" style="131" customWidth="1"/>
    <col min="3845" max="3845" width="13.25" style="131" customWidth="1"/>
    <col min="3846" max="4096" width="9" style="131"/>
    <col min="4097" max="4097" width="14.25" style="131" customWidth="1"/>
    <col min="4098" max="4098" width="47.25" style="131" customWidth="1"/>
    <col min="4099" max="4100" width="12.1333333333333" style="131" customWidth="1"/>
    <col min="4101" max="4101" width="13.25" style="131" customWidth="1"/>
    <col min="4102" max="4352" width="9" style="131"/>
    <col min="4353" max="4353" width="14.25" style="131" customWidth="1"/>
    <col min="4354" max="4354" width="47.25" style="131" customWidth="1"/>
    <col min="4355" max="4356" width="12.1333333333333" style="131" customWidth="1"/>
    <col min="4357" max="4357" width="13.25" style="131" customWidth="1"/>
    <col min="4358" max="4608" width="9" style="131"/>
    <col min="4609" max="4609" width="14.25" style="131" customWidth="1"/>
    <col min="4610" max="4610" width="47.25" style="131" customWidth="1"/>
    <col min="4611" max="4612" width="12.1333333333333" style="131" customWidth="1"/>
    <col min="4613" max="4613" width="13.25" style="131" customWidth="1"/>
    <col min="4614" max="4864" width="9" style="131"/>
    <col min="4865" max="4865" width="14.25" style="131" customWidth="1"/>
    <col min="4866" max="4866" width="47.25" style="131" customWidth="1"/>
    <col min="4867" max="4868" width="12.1333333333333" style="131" customWidth="1"/>
    <col min="4869" max="4869" width="13.25" style="131" customWidth="1"/>
    <col min="4870" max="5120" width="9" style="131"/>
    <col min="5121" max="5121" width="14.25" style="131" customWidth="1"/>
    <col min="5122" max="5122" width="47.25" style="131" customWidth="1"/>
    <col min="5123" max="5124" width="12.1333333333333" style="131" customWidth="1"/>
    <col min="5125" max="5125" width="13.25" style="131" customWidth="1"/>
    <col min="5126" max="5376" width="9" style="131"/>
    <col min="5377" max="5377" width="14.25" style="131" customWidth="1"/>
    <col min="5378" max="5378" width="47.25" style="131" customWidth="1"/>
    <col min="5379" max="5380" width="12.1333333333333" style="131" customWidth="1"/>
    <col min="5381" max="5381" width="13.25" style="131" customWidth="1"/>
    <col min="5382" max="5632" width="9" style="131"/>
    <col min="5633" max="5633" width="14.25" style="131" customWidth="1"/>
    <col min="5634" max="5634" width="47.25" style="131" customWidth="1"/>
    <col min="5635" max="5636" width="12.1333333333333" style="131" customWidth="1"/>
    <col min="5637" max="5637" width="13.25" style="131" customWidth="1"/>
    <col min="5638" max="5888" width="9" style="131"/>
    <col min="5889" max="5889" width="14.25" style="131" customWidth="1"/>
    <col min="5890" max="5890" width="47.25" style="131" customWidth="1"/>
    <col min="5891" max="5892" width="12.1333333333333" style="131" customWidth="1"/>
    <col min="5893" max="5893" width="13.25" style="131" customWidth="1"/>
    <col min="5894" max="6144" width="9" style="131"/>
    <col min="6145" max="6145" width="14.25" style="131" customWidth="1"/>
    <col min="6146" max="6146" width="47.25" style="131" customWidth="1"/>
    <col min="6147" max="6148" width="12.1333333333333" style="131" customWidth="1"/>
    <col min="6149" max="6149" width="13.25" style="131" customWidth="1"/>
    <col min="6150" max="6400" width="9" style="131"/>
    <col min="6401" max="6401" width="14.25" style="131" customWidth="1"/>
    <col min="6402" max="6402" width="47.25" style="131" customWidth="1"/>
    <col min="6403" max="6404" width="12.1333333333333" style="131" customWidth="1"/>
    <col min="6405" max="6405" width="13.25" style="131" customWidth="1"/>
    <col min="6406" max="6656" width="9" style="131"/>
    <col min="6657" max="6657" width="14.25" style="131" customWidth="1"/>
    <col min="6658" max="6658" width="47.25" style="131" customWidth="1"/>
    <col min="6659" max="6660" width="12.1333333333333" style="131" customWidth="1"/>
    <col min="6661" max="6661" width="13.25" style="131" customWidth="1"/>
    <col min="6662" max="6912" width="9" style="131"/>
    <col min="6913" max="6913" width="14.25" style="131" customWidth="1"/>
    <col min="6914" max="6914" width="47.25" style="131" customWidth="1"/>
    <col min="6915" max="6916" width="12.1333333333333" style="131" customWidth="1"/>
    <col min="6917" max="6917" width="13.25" style="131" customWidth="1"/>
    <col min="6918" max="7168" width="9" style="131"/>
    <col min="7169" max="7169" width="14.25" style="131" customWidth="1"/>
    <col min="7170" max="7170" width="47.25" style="131" customWidth="1"/>
    <col min="7171" max="7172" width="12.1333333333333" style="131" customWidth="1"/>
    <col min="7173" max="7173" width="13.25" style="131" customWidth="1"/>
    <col min="7174" max="7424" width="9" style="131"/>
    <col min="7425" max="7425" width="14.25" style="131" customWidth="1"/>
    <col min="7426" max="7426" width="47.25" style="131" customWidth="1"/>
    <col min="7427" max="7428" width="12.1333333333333" style="131" customWidth="1"/>
    <col min="7429" max="7429" width="13.25" style="131" customWidth="1"/>
    <col min="7430" max="7680" width="9" style="131"/>
    <col min="7681" max="7681" width="14.25" style="131" customWidth="1"/>
    <col min="7682" max="7682" width="47.25" style="131" customWidth="1"/>
    <col min="7683" max="7684" width="12.1333333333333" style="131" customWidth="1"/>
    <col min="7685" max="7685" width="13.25" style="131" customWidth="1"/>
    <col min="7686" max="7936" width="9" style="131"/>
    <col min="7937" max="7937" width="14.25" style="131" customWidth="1"/>
    <col min="7938" max="7938" width="47.25" style="131" customWidth="1"/>
    <col min="7939" max="7940" width="12.1333333333333" style="131" customWidth="1"/>
    <col min="7941" max="7941" width="13.25" style="131" customWidth="1"/>
    <col min="7942" max="8192" width="9" style="131"/>
    <col min="8193" max="8193" width="14.25" style="131" customWidth="1"/>
    <col min="8194" max="8194" width="47.25" style="131" customWidth="1"/>
    <col min="8195" max="8196" width="12.1333333333333" style="131" customWidth="1"/>
    <col min="8197" max="8197" width="13.25" style="131" customWidth="1"/>
    <col min="8198" max="8448" width="9" style="131"/>
    <col min="8449" max="8449" width="14.25" style="131" customWidth="1"/>
    <col min="8450" max="8450" width="47.25" style="131" customWidth="1"/>
    <col min="8451" max="8452" width="12.1333333333333" style="131" customWidth="1"/>
    <col min="8453" max="8453" width="13.25" style="131" customWidth="1"/>
    <col min="8454" max="8704" width="9" style="131"/>
    <col min="8705" max="8705" width="14.25" style="131" customWidth="1"/>
    <col min="8706" max="8706" width="47.25" style="131" customWidth="1"/>
    <col min="8707" max="8708" width="12.1333333333333" style="131" customWidth="1"/>
    <col min="8709" max="8709" width="13.25" style="131" customWidth="1"/>
    <col min="8710" max="8960" width="9" style="131"/>
    <col min="8961" max="8961" width="14.25" style="131" customWidth="1"/>
    <col min="8962" max="8962" width="47.25" style="131" customWidth="1"/>
    <col min="8963" max="8964" width="12.1333333333333" style="131" customWidth="1"/>
    <col min="8965" max="8965" width="13.25" style="131" customWidth="1"/>
    <col min="8966" max="9216" width="9" style="131"/>
    <col min="9217" max="9217" width="14.25" style="131" customWidth="1"/>
    <col min="9218" max="9218" width="47.25" style="131" customWidth="1"/>
    <col min="9219" max="9220" width="12.1333333333333" style="131" customWidth="1"/>
    <col min="9221" max="9221" width="13.25" style="131" customWidth="1"/>
    <col min="9222" max="9472" width="9" style="131"/>
    <col min="9473" max="9473" width="14.25" style="131" customWidth="1"/>
    <col min="9474" max="9474" width="47.25" style="131" customWidth="1"/>
    <col min="9475" max="9476" width="12.1333333333333" style="131" customWidth="1"/>
    <col min="9477" max="9477" width="13.25" style="131" customWidth="1"/>
    <col min="9478" max="9728" width="9" style="131"/>
    <col min="9729" max="9729" width="14.25" style="131" customWidth="1"/>
    <col min="9730" max="9730" width="47.25" style="131" customWidth="1"/>
    <col min="9731" max="9732" width="12.1333333333333" style="131" customWidth="1"/>
    <col min="9733" max="9733" width="13.25" style="131" customWidth="1"/>
    <col min="9734" max="9984" width="9" style="131"/>
    <col min="9985" max="9985" width="14.25" style="131" customWidth="1"/>
    <col min="9986" max="9986" width="47.25" style="131" customWidth="1"/>
    <col min="9987" max="9988" width="12.1333333333333" style="131" customWidth="1"/>
    <col min="9989" max="9989" width="13.25" style="131" customWidth="1"/>
    <col min="9990" max="10240" width="9" style="131"/>
    <col min="10241" max="10241" width="14.25" style="131" customWidth="1"/>
    <col min="10242" max="10242" width="47.25" style="131" customWidth="1"/>
    <col min="10243" max="10244" width="12.1333333333333" style="131" customWidth="1"/>
    <col min="10245" max="10245" width="13.25" style="131" customWidth="1"/>
    <col min="10246" max="10496" width="9" style="131"/>
    <col min="10497" max="10497" width="14.25" style="131" customWidth="1"/>
    <col min="10498" max="10498" width="47.25" style="131" customWidth="1"/>
    <col min="10499" max="10500" width="12.1333333333333" style="131" customWidth="1"/>
    <col min="10501" max="10501" width="13.25" style="131" customWidth="1"/>
    <col min="10502" max="10752" width="9" style="131"/>
    <col min="10753" max="10753" width="14.25" style="131" customWidth="1"/>
    <col min="10754" max="10754" width="47.25" style="131" customWidth="1"/>
    <col min="10755" max="10756" width="12.1333333333333" style="131" customWidth="1"/>
    <col min="10757" max="10757" width="13.25" style="131" customWidth="1"/>
    <col min="10758" max="11008" width="9" style="131"/>
    <col min="11009" max="11009" width="14.25" style="131" customWidth="1"/>
    <col min="11010" max="11010" width="47.25" style="131" customWidth="1"/>
    <col min="11011" max="11012" width="12.1333333333333" style="131" customWidth="1"/>
    <col min="11013" max="11013" width="13.25" style="131" customWidth="1"/>
    <col min="11014" max="11264" width="9" style="131"/>
    <col min="11265" max="11265" width="14.25" style="131" customWidth="1"/>
    <col min="11266" max="11266" width="47.25" style="131" customWidth="1"/>
    <col min="11267" max="11268" width="12.1333333333333" style="131" customWidth="1"/>
    <col min="11269" max="11269" width="13.25" style="131" customWidth="1"/>
    <col min="11270" max="11520" width="9" style="131"/>
    <col min="11521" max="11521" width="14.25" style="131" customWidth="1"/>
    <col min="11522" max="11522" width="47.25" style="131" customWidth="1"/>
    <col min="11523" max="11524" width="12.1333333333333" style="131" customWidth="1"/>
    <col min="11525" max="11525" width="13.25" style="131" customWidth="1"/>
    <col min="11526" max="11776" width="9" style="131"/>
    <col min="11777" max="11777" width="14.25" style="131" customWidth="1"/>
    <col min="11778" max="11778" width="47.25" style="131" customWidth="1"/>
    <col min="11779" max="11780" width="12.1333333333333" style="131" customWidth="1"/>
    <col min="11781" max="11781" width="13.25" style="131" customWidth="1"/>
    <col min="11782" max="12032" width="9" style="131"/>
    <col min="12033" max="12033" width="14.25" style="131" customWidth="1"/>
    <col min="12034" max="12034" width="47.25" style="131" customWidth="1"/>
    <col min="12035" max="12036" width="12.1333333333333" style="131" customWidth="1"/>
    <col min="12037" max="12037" width="13.25" style="131" customWidth="1"/>
    <col min="12038" max="12288" width="9" style="131"/>
    <col min="12289" max="12289" width="14.25" style="131" customWidth="1"/>
    <col min="12290" max="12290" width="47.25" style="131" customWidth="1"/>
    <col min="12291" max="12292" width="12.1333333333333" style="131" customWidth="1"/>
    <col min="12293" max="12293" width="13.25" style="131" customWidth="1"/>
    <col min="12294" max="12544" width="9" style="131"/>
    <col min="12545" max="12545" width="14.25" style="131" customWidth="1"/>
    <col min="12546" max="12546" width="47.25" style="131" customWidth="1"/>
    <col min="12547" max="12548" width="12.1333333333333" style="131" customWidth="1"/>
    <col min="12549" max="12549" width="13.25" style="131" customWidth="1"/>
    <col min="12550" max="12800" width="9" style="131"/>
    <col min="12801" max="12801" width="14.25" style="131" customWidth="1"/>
    <col min="12802" max="12802" width="47.25" style="131" customWidth="1"/>
    <col min="12803" max="12804" width="12.1333333333333" style="131" customWidth="1"/>
    <col min="12805" max="12805" width="13.25" style="131" customWidth="1"/>
    <col min="12806" max="13056" width="9" style="131"/>
    <col min="13057" max="13057" width="14.25" style="131" customWidth="1"/>
    <col min="13058" max="13058" width="47.25" style="131" customWidth="1"/>
    <col min="13059" max="13060" width="12.1333333333333" style="131" customWidth="1"/>
    <col min="13061" max="13061" width="13.25" style="131" customWidth="1"/>
    <col min="13062" max="13312" width="9" style="131"/>
    <col min="13313" max="13313" width="14.25" style="131" customWidth="1"/>
    <col min="13314" max="13314" width="47.25" style="131" customWidth="1"/>
    <col min="13315" max="13316" width="12.1333333333333" style="131" customWidth="1"/>
    <col min="13317" max="13317" width="13.25" style="131" customWidth="1"/>
    <col min="13318" max="13568" width="9" style="131"/>
    <col min="13569" max="13569" width="14.25" style="131" customWidth="1"/>
    <col min="13570" max="13570" width="47.25" style="131" customWidth="1"/>
    <col min="13571" max="13572" width="12.1333333333333" style="131" customWidth="1"/>
    <col min="13573" max="13573" width="13.25" style="131" customWidth="1"/>
    <col min="13574" max="13824" width="9" style="131"/>
    <col min="13825" max="13825" width="14.25" style="131" customWidth="1"/>
    <col min="13826" max="13826" width="47.25" style="131" customWidth="1"/>
    <col min="13827" max="13828" width="12.1333333333333" style="131" customWidth="1"/>
    <col min="13829" max="13829" width="13.25" style="131" customWidth="1"/>
    <col min="13830" max="14080" width="9" style="131"/>
    <col min="14081" max="14081" width="14.25" style="131" customWidth="1"/>
    <col min="14082" max="14082" width="47.25" style="131" customWidth="1"/>
    <col min="14083" max="14084" width="12.1333333333333" style="131" customWidth="1"/>
    <col min="14085" max="14085" width="13.25" style="131" customWidth="1"/>
    <col min="14086" max="14336" width="9" style="131"/>
    <col min="14337" max="14337" width="14.25" style="131" customWidth="1"/>
    <col min="14338" max="14338" width="47.25" style="131" customWidth="1"/>
    <col min="14339" max="14340" width="12.1333333333333" style="131" customWidth="1"/>
    <col min="14341" max="14341" width="13.25" style="131" customWidth="1"/>
    <col min="14342" max="14592" width="9" style="131"/>
    <col min="14593" max="14593" width="14.25" style="131" customWidth="1"/>
    <col min="14594" max="14594" width="47.25" style="131" customWidth="1"/>
    <col min="14595" max="14596" width="12.1333333333333" style="131" customWidth="1"/>
    <col min="14597" max="14597" width="13.25" style="131" customWidth="1"/>
    <col min="14598" max="14848" width="9" style="131"/>
    <col min="14849" max="14849" width="14.25" style="131" customWidth="1"/>
    <col min="14850" max="14850" width="47.25" style="131" customWidth="1"/>
    <col min="14851" max="14852" width="12.1333333333333" style="131" customWidth="1"/>
    <col min="14853" max="14853" width="13.25" style="131" customWidth="1"/>
    <col min="14854" max="15104" width="9" style="131"/>
    <col min="15105" max="15105" width="14.25" style="131" customWidth="1"/>
    <col min="15106" max="15106" width="47.25" style="131" customWidth="1"/>
    <col min="15107" max="15108" width="12.1333333333333" style="131" customWidth="1"/>
    <col min="15109" max="15109" width="13.25" style="131" customWidth="1"/>
    <col min="15110" max="15360" width="9" style="131"/>
    <col min="15361" max="15361" width="14.25" style="131" customWidth="1"/>
    <col min="15362" max="15362" width="47.25" style="131" customWidth="1"/>
    <col min="15363" max="15364" width="12.1333333333333" style="131" customWidth="1"/>
    <col min="15365" max="15365" width="13.25" style="131" customWidth="1"/>
    <col min="15366" max="15616" width="9" style="131"/>
    <col min="15617" max="15617" width="14.25" style="131" customWidth="1"/>
    <col min="15618" max="15618" width="47.25" style="131" customWidth="1"/>
    <col min="15619" max="15620" width="12.1333333333333" style="131" customWidth="1"/>
    <col min="15621" max="15621" width="13.25" style="131" customWidth="1"/>
    <col min="15622" max="15872" width="9" style="131"/>
    <col min="15873" max="15873" width="14.25" style="131" customWidth="1"/>
    <col min="15874" max="15874" width="47.25" style="131" customWidth="1"/>
    <col min="15875" max="15876" width="12.1333333333333" style="131" customWidth="1"/>
    <col min="15877" max="15877" width="13.25" style="131" customWidth="1"/>
    <col min="15878" max="16128" width="9" style="131"/>
    <col min="16129" max="16129" width="14.25" style="131" customWidth="1"/>
    <col min="16130" max="16130" width="47.25" style="131" customWidth="1"/>
    <col min="16131" max="16132" width="12.1333333333333" style="131" customWidth="1"/>
    <col min="16133" max="16133" width="13.25" style="131" customWidth="1"/>
    <col min="16134" max="16384" width="9" style="131"/>
  </cols>
  <sheetData>
    <row r="1" s="103" customFormat="1" ht="24.75" customHeight="1" spans="1:256">
      <c r="A1" s="133" t="s">
        <v>97</v>
      </c>
      <c r="B1" s="133"/>
      <c r="C1" s="133"/>
      <c r="D1" s="133"/>
      <c r="E1" s="133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131"/>
      <c r="CJ1" s="131"/>
      <c r="CK1" s="131"/>
      <c r="CL1" s="131"/>
      <c r="CM1" s="131"/>
      <c r="CN1" s="131"/>
      <c r="CO1" s="131"/>
      <c r="CP1" s="131"/>
      <c r="CQ1" s="131"/>
      <c r="CR1" s="131"/>
      <c r="CS1" s="131"/>
      <c r="CT1" s="131"/>
      <c r="CU1" s="131"/>
      <c r="CV1" s="131"/>
      <c r="CW1" s="131"/>
      <c r="CX1" s="131"/>
      <c r="CY1" s="131"/>
      <c r="CZ1" s="131"/>
      <c r="DA1" s="131"/>
      <c r="DB1" s="131"/>
      <c r="DC1" s="131"/>
      <c r="DD1" s="131"/>
      <c r="DE1" s="131"/>
      <c r="DF1" s="131"/>
      <c r="DG1" s="131"/>
      <c r="DH1" s="131"/>
      <c r="DI1" s="131"/>
      <c r="DJ1" s="131"/>
      <c r="DK1" s="131"/>
      <c r="DL1" s="131"/>
      <c r="DM1" s="131"/>
      <c r="DN1" s="131"/>
      <c r="DO1" s="131"/>
      <c r="DP1" s="131"/>
      <c r="DQ1" s="131"/>
      <c r="DR1" s="131"/>
      <c r="DS1" s="131"/>
      <c r="DT1" s="131"/>
      <c r="DU1" s="131"/>
      <c r="DV1" s="131"/>
      <c r="DW1" s="131"/>
      <c r="DX1" s="131"/>
      <c r="DY1" s="131"/>
      <c r="DZ1" s="131"/>
      <c r="EA1" s="131"/>
      <c r="EB1" s="131"/>
      <c r="EC1" s="131"/>
      <c r="ED1" s="131"/>
      <c r="EE1" s="131"/>
      <c r="EF1" s="131"/>
      <c r="EG1" s="131"/>
      <c r="EH1" s="131"/>
      <c r="EI1" s="131"/>
      <c r="EJ1" s="131"/>
      <c r="EK1" s="131"/>
      <c r="EL1" s="131"/>
      <c r="EM1" s="131"/>
      <c r="EN1" s="131"/>
      <c r="EO1" s="131"/>
      <c r="EP1" s="131"/>
      <c r="EQ1" s="131"/>
      <c r="ER1" s="131"/>
      <c r="ES1" s="131"/>
      <c r="ET1" s="131"/>
      <c r="EU1" s="131"/>
      <c r="EV1" s="131"/>
      <c r="EW1" s="131"/>
      <c r="EX1" s="131"/>
      <c r="EY1" s="131"/>
      <c r="EZ1" s="131"/>
      <c r="FA1" s="131"/>
      <c r="FB1" s="131"/>
      <c r="FC1" s="131"/>
      <c r="FD1" s="131"/>
      <c r="FE1" s="131"/>
      <c r="FF1" s="131"/>
      <c r="FG1" s="131"/>
      <c r="FH1" s="131"/>
      <c r="FI1" s="131"/>
      <c r="FJ1" s="131"/>
      <c r="FK1" s="131"/>
      <c r="FL1" s="131"/>
      <c r="FM1" s="131"/>
      <c r="FN1" s="131"/>
      <c r="FO1" s="131"/>
      <c r="FP1" s="131"/>
      <c r="FQ1" s="131"/>
      <c r="FR1" s="131"/>
      <c r="FS1" s="131"/>
      <c r="FT1" s="131"/>
      <c r="FU1" s="131"/>
      <c r="FV1" s="131"/>
      <c r="FW1" s="131"/>
      <c r="FX1" s="131"/>
      <c r="FY1" s="131"/>
      <c r="FZ1" s="131"/>
      <c r="GA1" s="131"/>
      <c r="GB1" s="131"/>
      <c r="GC1" s="131"/>
      <c r="GD1" s="131"/>
      <c r="GE1" s="131"/>
      <c r="GF1" s="131"/>
      <c r="GG1" s="131"/>
      <c r="GH1" s="131"/>
      <c r="GI1" s="131"/>
      <c r="GJ1" s="131"/>
      <c r="GK1" s="131"/>
      <c r="GL1" s="131"/>
      <c r="GM1" s="131"/>
      <c r="GN1" s="131"/>
      <c r="GO1" s="131"/>
      <c r="GP1" s="131"/>
      <c r="GQ1" s="131"/>
      <c r="GR1" s="131"/>
      <c r="GS1" s="131"/>
      <c r="GT1" s="131"/>
      <c r="GU1" s="131"/>
      <c r="GV1" s="131"/>
      <c r="GW1" s="131"/>
      <c r="GX1" s="131"/>
      <c r="GY1" s="131"/>
      <c r="GZ1" s="131"/>
      <c r="HA1" s="131"/>
      <c r="HB1" s="131"/>
      <c r="HC1" s="131"/>
      <c r="HD1" s="131"/>
      <c r="HE1" s="131"/>
      <c r="HF1" s="131"/>
      <c r="HG1" s="131"/>
      <c r="HH1" s="131"/>
      <c r="HI1" s="131"/>
      <c r="HJ1" s="131"/>
      <c r="HK1" s="131"/>
      <c r="HL1" s="131"/>
      <c r="HM1" s="131"/>
      <c r="HN1" s="131"/>
      <c r="HO1" s="131"/>
      <c r="HP1" s="131"/>
      <c r="HQ1" s="131"/>
      <c r="HR1" s="131"/>
      <c r="HS1" s="131"/>
      <c r="HT1" s="131"/>
      <c r="HU1" s="131"/>
      <c r="HV1" s="131"/>
      <c r="HW1" s="131"/>
      <c r="HX1" s="131"/>
      <c r="HY1" s="131"/>
      <c r="HZ1" s="131"/>
      <c r="IA1" s="131"/>
      <c r="IB1" s="131"/>
      <c r="IC1" s="131"/>
      <c r="ID1" s="131"/>
      <c r="IE1" s="131"/>
      <c r="IF1" s="131"/>
      <c r="IG1" s="131"/>
      <c r="IH1" s="131"/>
      <c r="II1" s="131"/>
      <c r="IJ1" s="131"/>
      <c r="IK1" s="131"/>
      <c r="IL1" s="131"/>
      <c r="IM1" s="131"/>
      <c r="IN1" s="131"/>
      <c r="IO1" s="131"/>
      <c r="IP1" s="131"/>
      <c r="IQ1" s="131"/>
      <c r="IR1" s="131"/>
      <c r="IS1" s="131"/>
      <c r="IT1" s="131"/>
      <c r="IU1" s="131"/>
      <c r="IV1" s="131"/>
    </row>
    <row r="2" s="128" customFormat="1" ht="24" customHeight="1" spans="5:5">
      <c r="E2" s="134" t="s">
        <v>1</v>
      </c>
    </row>
    <row r="3" s="129" customFormat="1" ht="33" customHeight="1" spans="1:5">
      <c r="A3" s="135" t="s">
        <v>98</v>
      </c>
      <c r="B3" s="135" t="s">
        <v>24</v>
      </c>
      <c r="C3" s="136" t="s">
        <v>84</v>
      </c>
      <c r="D3" s="137" t="s">
        <v>99</v>
      </c>
      <c r="E3" s="136" t="s">
        <v>86</v>
      </c>
    </row>
    <row r="4" s="130" customFormat="1" ht="26.1" customHeight="1" spans="1:5">
      <c r="A4" s="138"/>
      <c r="B4" s="139" t="s">
        <v>22</v>
      </c>
      <c r="C4" s="140">
        <f>C5+C18</f>
        <v>65417</v>
      </c>
      <c r="D4" s="140">
        <f>D5+D18</f>
        <v>1320</v>
      </c>
      <c r="E4" s="140">
        <f>E5+E18</f>
        <v>66737</v>
      </c>
    </row>
    <row r="5" s="130" customFormat="1" ht="26.1" customHeight="1" spans="1:5">
      <c r="A5" s="138">
        <v>102</v>
      </c>
      <c r="B5" s="141" t="s">
        <v>100</v>
      </c>
      <c r="C5" s="140">
        <f>C6+C13</f>
        <v>40760</v>
      </c>
      <c r="D5" s="140">
        <f>D6+D13</f>
        <v>1264</v>
      </c>
      <c r="E5" s="140">
        <f>E6+E13</f>
        <v>42024</v>
      </c>
    </row>
    <row r="6" s="130" customFormat="1" ht="26.1" customHeight="1" spans="1:5">
      <c r="A6" s="142" t="s">
        <v>101</v>
      </c>
      <c r="B6" s="142" t="s">
        <v>102</v>
      </c>
      <c r="C6" s="140">
        <f>SUM(C7:C12)</f>
        <v>4063</v>
      </c>
      <c r="D6" s="140">
        <f>SUM(D7:D12)</f>
        <v>2510</v>
      </c>
      <c r="E6" s="140">
        <f>SUM(E7:E12)</f>
        <v>6573</v>
      </c>
    </row>
    <row r="7" s="130" customFormat="1" ht="26.1" customHeight="1" spans="1:5">
      <c r="A7" s="143">
        <v>1021001</v>
      </c>
      <c r="B7" s="143" t="s">
        <v>103</v>
      </c>
      <c r="C7" s="144">
        <v>1316</v>
      </c>
      <c r="D7" s="144">
        <v>2399</v>
      </c>
      <c r="E7" s="144">
        <v>3715</v>
      </c>
    </row>
    <row r="8" s="130" customFormat="1" ht="26.1" customHeight="1" spans="1:5">
      <c r="A8" s="143">
        <v>1021002</v>
      </c>
      <c r="B8" s="143" t="s">
        <v>104</v>
      </c>
      <c r="C8" s="144">
        <v>2515</v>
      </c>
      <c r="D8" s="145">
        <v>-38</v>
      </c>
      <c r="E8" s="144">
        <v>2477</v>
      </c>
    </row>
    <row r="9" s="130" customFormat="1" ht="26.1" customHeight="1" spans="1:5">
      <c r="A9" s="143">
        <v>1021003</v>
      </c>
      <c r="B9" s="143" t="s">
        <v>105</v>
      </c>
      <c r="C9" s="144">
        <v>46</v>
      </c>
      <c r="D9" s="144">
        <v>7</v>
      </c>
      <c r="E9" s="144">
        <v>53</v>
      </c>
    </row>
    <row r="10" s="130" customFormat="1" ht="26.1" customHeight="1" spans="1:5">
      <c r="A10" s="143">
        <v>1021004</v>
      </c>
      <c r="B10" s="143" t="s">
        <v>106</v>
      </c>
      <c r="C10" s="144">
        <v>140</v>
      </c>
      <c r="D10" s="144">
        <v>14</v>
      </c>
      <c r="E10" s="144">
        <v>154</v>
      </c>
    </row>
    <row r="11" s="130" customFormat="1" ht="26.1" customHeight="1" spans="1:5">
      <c r="A11" s="143">
        <v>1021005</v>
      </c>
      <c r="B11" s="143" t="s">
        <v>107</v>
      </c>
      <c r="C11" s="144">
        <v>40</v>
      </c>
      <c r="D11" s="144">
        <v>128</v>
      </c>
      <c r="E11" s="144">
        <v>168</v>
      </c>
    </row>
    <row r="12" s="130" customFormat="1" ht="26.1" customHeight="1" spans="1:5">
      <c r="A12" s="143">
        <v>1021099</v>
      </c>
      <c r="B12" s="143" t="s">
        <v>108</v>
      </c>
      <c r="C12" s="144">
        <v>6</v>
      </c>
      <c r="D12" s="144"/>
      <c r="E12" s="144">
        <v>6</v>
      </c>
    </row>
    <row r="13" s="130" customFormat="1" ht="26.1" customHeight="1" spans="1:5">
      <c r="A13" s="142" t="s">
        <v>109</v>
      </c>
      <c r="B13" s="142" t="s">
        <v>110</v>
      </c>
      <c r="C13" s="140">
        <f>C14+C15+C16+C17</f>
        <v>36697</v>
      </c>
      <c r="D13" s="146">
        <f>SUM(D14:D17)</f>
        <v>-1246</v>
      </c>
      <c r="E13" s="140">
        <f>E14+E15+E16+E17</f>
        <v>35451</v>
      </c>
    </row>
    <row r="14" s="130" customFormat="1" ht="26.1" customHeight="1" spans="1:5">
      <c r="A14" s="143">
        <v>1021101</v>
      </c>
      <c r="B14" s="143" t="s">
        <v>111</v>
      </c>
      <c r="C14" s="144">
        <v>23756</v>
      </c>
      <c r="D14" s="144">
        <v>900</v>
      </c>
      <c r="E14" s="144">
        <v>24656</v>
      </c>
    </row>
    <row r="15" s="130" customFormat="1" ht="26.1" customHeight="1" spans="1:5">
      <c r="A15" s="143">
        <v>1021102</v>
      </c>
      <c r="B15" s="143" t="s">
        <v>112</v>
      </c>
      <c r="C15" s="144">
        <v>12776</v>
      </c>
      <c r="D15" s="145">
        <v>-2176</v>
      </c>
      <c r="E15" s="144">
        <v>10600</v>
      </c>
    </row>
    <row r="16" s="130" customFormat="1" ht="26.1" customHeight="1" spans="1:5">
      <c r="A16" s="143">
        <v>1021103</v>
      </c>
      <c r="B16" s="143" t="s">
        <v>113</v>
      </c>
      <c r="C16" s="144">
        <v>135</v>
      </c>
      <c r="D16" s="144"/>
      <c r="E16" s="144">
        <v>135</v>
      </c>
    </row>
    <row r="17" s="130" customFormat="1" ht="26.1" customHeight="1" spans="1:5">
      <c r="A17" s="143">
        <v>1021199</v>
      </c>
      <c r="B17" s="143" t="s">
        <v>114</v>
      </c>
      <c r="C17" s="144">
        <v>30</v>
      </c>
      <c r="D17" s="144">
        <v>30</v>
      </c>
      <c r="E17" s="144">
        <v>60</v>
      </c>
    </row>
    <row r="18" s="130" customFormat="1" ht="26.1" customHeight="1" spans="1:5">
      <c r="A18" s="138">
        <v>110</v>
      </c>
      <c r="B18" s="141" t="s">
        <v>115</v>
      </c>
      <c r="C18" s="140">
        <f>C19+C21</f>
        <v>24657</v>
      </c>
      <c r="D18" s="140">
        <f>D19+D21</f>
        <v>56</v>
      </c>
      <c r="E18" s="140">
        <f>E19+E21</f>
        <v>24713</v>
      </c>
    </row>
    <row r="19" s="130" customFormat="1" ht="26.1" customHeight="1" spans="1:5">
      <c r="A19" s="142">
        <v>11008</v>
      </c>
      <c r="B19" s="142" t="s">
        <v>116</v>
      </c>
      <c r="C19" s="140">
        <f>C20</f>
        <v>21729</v>
      </c>
      <c r="D19" s="140"/>
      <c r="E19" s="140">
        <f>E20</f>
        <v>21729</v>
      </c>
    </row>
    <row r="20" s="130" customFormat="1" ht="26.1" customHeight="1" spans="1:5">
      <c r="A20" s="143">
        <v>1100803</v>
      </c>
      <c r="B20" s="143" t="s">
        <v>117</v>
      </c>
      <c r="C20" s="144">
        <v>21729</v>
      </c>
      <c r="D20" s="144"/>
      <c r="E20" s="144">
        <v>21729</v>
      </c>
    </row>
    <row r="21" s="130" customFormat="1" ht="26.1" customHeight="1" spans="1:5">
      <c r="A21" s="142">
        <v>11016</v>
      </c>
      <c r="B21" s="142" t="s">
        <v>118</v>
      </c>
      <c r="C21" s="140">
        <f>C22+C23</f>
        <v>2928</v>
      </c>
      <c r="D21" s="140">
        <v>56</v>
      </c>
      <c r="E21" s="140">
        <f>E22+E23</f>
        <v>2984</v>
      </c>
    </row>
    <row r="22" s="130" customFormat="1" ht="26.1" customHeight="1" spans="1:5">
      <c r="A22" s="143">
        <v>1101604</v>
      </c>
      <c r="B22" s="143" t="s">
        <v>119</v>
      </c>
      <c r="C22" s="144">
        <v>28</v>
      </c>
      <c r="D22" s="144">
        <v>56</v>
      </c>
      <c r="E22" s="144">
        <v>84</v>
      </c>
    </row>
    <row r="23" s="130" customFormat="1" ht="26.1" customHeight="1" spans="1:5">
      <c r="A23" s="143">
        <v>1101605</v>
      </c>
      <c r="B23" s="143" t="s">
        <v>120</v>
      </c>
      <c r="C23" s="144">
        <v>2900</v>
      </c>
      <c r="D23" s="144"/>
      <c r="E23" s="144">
        <v>2900</v>
      </c>
    </row>
  </sheetData>
  <mergeCells count="1">
    <mergeCell ref="A1:E1"/>
  </mergeCells>
  <printOptions horizontalCentered="1"/>
  <pageMargins left="0.393055555555556" right="0.393055555555556" top="1" bottom="1" header="0.511805555555556" footer="0.511805555555556"/>
  <pageSetup paperSize="9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A21"/>
  <sheetViews>
    <sheetView topLeftCell="A5" workbookViewId="0">
      <selection activeCell="E15" sqref="E15"/>
    </sheetView>
  </sheetViews>
  <sheetFormatPr defaultColWidth="7" defaultRowHeight="15"/>
  <cols>
    <col min="1" max="1" width="13.8833333333333" style="107" customWidth="1"/>
    <col min="2" max="2" width="43.1333333333333" style="104" customWidth="1"/>
    <col min="3" max="4" width="9.125" style="104" customWidth="1"/>
    <col min="5" max="5" width="9.125" style="108" customWidth="1"/>
    <col min="6" max="234" width="7" style="109"/>
    <col min="235" max="235" width="13.8833333333333" style="109" customWidth="1"/>
    <col min="236" max="236" width="43.1333333333333" style="109" customWidth="1"/>
    <col min="237" max="238" width="11.8833333333333" style="109" customWidth="1"/>
    <col min="239" max="239" width="12.75" style="109" customWidth="1"/>
    <col min="240" max="490" width="7" style="109"/>
    <col min="491" max="491" width="13.8833333333333" style="109" customWidth="1"/>
    <col min="492" max="492" width="43.1333333333333" style="109" customWidth="1"/>
    <col min="493" max="494" width="11.8833333333333" style="109" customWidth="1"/>
    <col min="495" max="495" width="12.75" style="109" customWidth="1"/>
    <col min="496" max="746" width="7" style="109"/>
    <col min="747" max="747" width="13.8833333333333" style="109" customWidth="1"/>
    <col min="748" max="748" width="43.1333333333333" style="109" customWidth="1"/>
    <col min="749" max="750" width="11.8833333333333" style="109" customWidth="1"/>
    <col min="751" max="751" width="12.75" style="109" customWidth="1"/>
    <col min="752" max="1002" width="7" style="109"/>
    <col min="1003" max="1003" width="13.8833333333333" style="109" customWidth="1"/>
    <col min="1004" max="1004" width="43.1333333333333" style="109" customWidth="1"/>
    <col min="1005" max="1006" width="11.8833333333333" style="109" customWidth="1"/>
    <col min="1007" max="1007" width="12.75" style="109" customWidth="1"/>
    <col min="1008" max="1258" width="7" style="109"/>
    <col min="1259" max="1259" width="13.8833333333333" style="109" customWidth="1"/>
    <col min="1260" max="1260" width="43.1333333333333" style="109" customWidth="1"/>
    <col min="1261" max="1262" width="11.8833333333333" style="109" customWidth="1"/>
    <col min="1263" max="1263" width="12.75" style="109" customWidth="1"/>
    <col min="1264" max="1514" width="7" style="109"/>
    <col min="1515" max="1515" width="13.8833333333333" style="109" customWidth="1"/>
    <col min="1516" max="1516" width="43.1333333333333" style="109" customWidth="1"/>
    <col min="1517" max="1518" width="11.8833333333333" style="109" customWidth="1"/>
    <col min="1519" max="1519" width="12.75" style="109" customWidth="1"/>
    <col min="1520" max="1770" width="7" style="109"/>
    <col min="1771" max="1771" width="13.8833333333333" style="109" customWidth="1"/>
    <col min="1772" max="1772" width="43.1333333333333" style="109" customWidth="1"/>
    <col min="1773" max="1774" width="11.8833333333333" style="109" customWidth="1"/>
    <col min="1775" max="1775" width="12.75" style="109" customWidth="1"/>
    <col min="1776" max="2026" width="7" style="109"/>
    <col min="2027" max="2027" width="13.8833333333333" style="109" customWidth="1"/>
    <col min="2028" max="2028" width="43.1333333333333" style="109" customWidth="1"/>
    <col min="2029" max="2030" width="11.8833333333333" style="109" customWidth="1"/>
    <col min="2031" max="2031" width="12.75" style="109" customWidth="1"/>
    <col min="2032" max="2282" width="7" style="109"/>
    <col min="2283" max="2283" width="13.8833333333333" style="109" customWidth="1"/>
    <col min="2284" max="2284" width="43.1333333333333" style="109" customWidth="1"/>
    <col min="2285" max="2286" width="11.8833333333333" style="109" customWidth="1"/>
    <col min="2287" max="2287" width="12.75" style="109" customWidth="1"/>
    <col min="2288" max="2538" width="7" style="109"/>
    <col min="2539" max="2539" width="13.8833333333333" style="109" customWidth="1"/>
    <col min="2540" max="2540" width="43.1333333333333" style="109" customWidth="1"/>
    <col min="2541" max="2542" width="11.8833333333333" style="109" customWidth="1"/>
    <col min="2543" max="2543" width="12.75" style="109" customWidth="1"/>
    <col min="2544" max="2794" width="7" style="109"/>
    <col min="2795" max="2795" width="13.8833333333333" style="109" customWidth="1"/>
    <col min="2796" max="2796" width="43.1333333333333" style="109" customWidth="1"/>
    <col min="2797" max="2798" width="11.8833333333333" style="109" customWidth="1"/>
    <col min="2799" max="2799" width="12.75" style="109" customWidth="1"/>
    <col min="2800" max="3050" width="7" style="109"/>
    <col min="3051" max="3051" width="13.8833333333333" style="109" customWidth="1"/>
    <col min="3052" max="3052" width="43.1333333333333" style="109" customWidth="1"/>
    <col min="3053" max="3054" width="11.8833333333333" style="109" customWidth="1"/>
    <col min="3055" max="3055" width="12.75" style="109" customWidth="1"/>
    <col min="3056" max="3306" width="7" style="109"/>
    <col min="3307" max="3307" width="13.8833333333333" style="109" customWidth="1"/>
    <col min="3308" max="3308" width="43.1333333333333" style="109" customWidth="1"/>
    <col min="3309" max="3310" width="11.8833333333333" style="109" customWidth="1"/>
    <col min="3311" max="3311" width="12.75" style="109" customWidth="1"/>
    <col min="3312" max="3562" width="7" style="109"/>
    <col min="3563" max="3563" width="13.8833333333333" style="109" customWidth="1"/>
    <col min="3564" max="3564" width="43.1333333333333" style="109" customWidth="1"/>
    <col min="3565" max="3566" width="11.8833333333333" style="109" customWidth="1"/>
    <col min="3567" max="3567" width="12.75" style="109" customWidth="1"/>
    <col min="3568" max="3818" width="7" style="109"/>
    <col min="3819" max="3819" width="13.8833333333333" style="109" customWidth="1"/>
    <col min="3820" max="3820" width="43.1333333333333" style="109" customWidth="1"/>
    <col min="3821" max="3822" width="11.8833333333333" style="109" customWidth="1"/>
    <col min="3823" max="3823" width="12.75" style="109" customWidth="1"/>
    <col min="3824" max="4074" width="7" style="109"/>
    <col min="4075" max="4075" width="13.8833333333333" style="109" customWidth="1"/>
    <col min="4076" max="4076" width="43.1333333333333" style="109" customWidth="1"/>
    <col min="4077" max="4078" width="11.8833333333333" style="109" customWidth="1"/>
    <col min="4079" max="4079" width="12.75" style="109" customWidth="1"/>
    <col min="4080" max="4330" width="7" style="109"/>
    <col min="4331" max="4331" width="13.8833333333333" style="109" customWidth="1"/>
    <col min="4332" max="4332" width="43.1333333333333" style="109" customWidth="1"/>
    <col min="4333" max="4334" width="11.8833333333333" style="109" customWidth="1"/>
    <col min="4335" max="4335" width="12.75" style="109" customWidth="1"/>
    <col min="4336" max="4586" width="7" style="109"/>
    <col min="4587" max="4587" width="13.8833333333333" style="109" customWidth="1"/>
    <col min="4588" max="4588" width="43.1333333333333" style="109" customWidth="1"/>
    <col min="4589" max="4590" width="11.8833333333333" style="109" customWidth="1"/>
    <col min="4591" max="4591" width="12.75" style="109" customWidth="1"/>
    <col min="4592" max="4842" width="7" style="109"/>
    <col min="4843" max="4843" width="13.8833333333333" style="109" customWidth="1"/>
    <col min="4844" max="4844" width="43.1333333333333" style="109" customWidth="1"/>
    <col min="4845" max="4846" width="11.8833333333333" style="109" customWidth="1"/>
    <col min="4847" max="4847" width="12.75" style="109" customWidth="1"/>
    <col min="4848" max="5098" width="7" style="109"/>
    <col min="5099" max="5099" width="13.8833333333333" style="109" customWidth="1"/>
    <col min="5100" max="5100" width="43.1333333333333" style="109" customWidth="1"/>
    <col min="5101" max="5102" width="11.8833333333333" style="109" customWidth="1"/>
    <col min="5103" max="5103" width="12.75" style="109" customWidth="1"/>
    <col min="5104" max="5354" width="7" style="109"/>
    <col min="5355" max="5355" width="13.8833333333333" style="109" customWidth="1"/>
    <col min="5356" max="5356" width="43.1333333333333" style="109" customWidth="1"/>
    <col min="5357" max="5358" width="11.8833333333333" style="109" customWidth="1"/>
    <col min="5359" max="5359" width="12.75" style="109" customWidth="1"/>
    <col min="5360" max="5610" width="7" style="109"/>
    <col min="5611" max="5611" width="13.8833333333333" style="109" customWidth="1"/>
    <col min="5612" max="5612" width="43.1333333333333" style="109" customWidth="1"/>
    <col min="5613" max="5614" width="11.8833333333333" style="109" customWidth="1"/>
    <col min="5615" max="5615" width="12.75" style="109" customWidth="1"/>
    <col min="5616" max="5866" width="7" style="109"/>
    <col min="5867" max="5867" width="13.8833333333333" style="109" customWidth="1"/>
    <col min="5868" max="5868" width="43.1333333333333" style="109" customWidth="1"/>
    <col min="5869" max="5870" width="11.8833333333333" style="109" customWidth="1"/>
    <col min="5871" max="5871" width="12.75" style="109" customWidth="1"/>
    <col min="5872" max="6122" width="7" style="109"/>
    <col min="6123" max="6123" width="13.8833333333333" style="109" customWidth="1"/>
    <col min="6124" max="6124" width="43.1333333333333" style="109" customWidth="1"/>
    <col min="6125" max="6126" width="11.8833333333333" style="109" customWidth="1"/>
    <col min="6127" max="6127" width="12.75" style="109" customWidth="1"/>
    <col min="6128" max="6378" width="7" style="109"/>
    <col min="6379" max="6379" width="13.8833333333333" style="109" customWidth="1"/>
    <col min="6380" max="6380" width="43.1333333333333" style="109" customWidth="1"/>
    <col min="6381" max="6382" width="11.8833333333333" style="109" customWidth="1"/>
    <col min="6383" max="6383" width="12.75" style="109" customWidth="1"/>
    <col min="6384" max="6634" width="7" style="109"/>
    <col min="6635" max="6635" width="13.8833333333333" style="109" customWidth="1"/>
    <col min="6636" max="6636" width="43.1333333333333" style="109" customWidth="1"/>
    <col min="6637" max="6638" width="11.8833333333333" style="109" customWidth="1"/>
    <col min="6639" max="6639" width="12.75" style="109" customWidth="1"/>
    <col min="6640" max="6890" width="7" style="109"/>
    <col min="6891" max="6891" width="13.8833333333333" style="109" customWidth="1"/>
    <col min="6892" max="6892" width="43.1333333333333" style="109" customWidth="1"/>
    <col min="6893" max="6894" width="11.8833333333333" style="109" customWidth="1"/>
    <col min="6895" max="6895" width="12.75" style="109" customWidth="1"/>
    <col min="6896" max="7146" width="7" style="109"/>
    <col min="7147" max="7147" width="13.8833333333333" style="109" customWidth="1"/>
    <col min="7148" max="7148" width="43.1333333333333" style="109" customWidth="1"/>
    <col min="7149" max="7150" width="11.8833333333333" style="109" customWidth="1"/>
    <col min="7151" max="7151" width="12.75" style="109" customWidth="1"/>
    <col min="7152" max="7402" width="7" style="109"/>
    <col min="7403" max="7403" width="13.8833333333333" style="109" customWidth="1"/>
    <col min="7404" max="7404" width="43.1333333333333" style="109" customWidth="1"/>
    <col min="7405" max="7406" width="11.8833333333333" style="109" customWidth="1"/>
    <col min="7407" max="7407" width="12.75" style="109" customWidth="1"/>
    <col min="7408" max="7658" width="7" style="109"/>
    <col min="7659" max="7659" width="13.8833333333333" style="109" customWidth="1"/>
    <col min="7660" max="7660" width="43.1333333333333" style="109" customWidth="1"/>
    <col min="7661" max="7662" width="11.8833333333333" style="109" customWidth="1"/>
    <col min="7663" max="7663" width="12.75" style="109" customWidth="1"/>
    <col min="7664" max="7914" width="7" style="109"/>
    <col min="7915" max="7915" width="13.8833333333333" style="109" customWidth="1"/>
    <col min="7916" max="7916" width="43.1333333333333" style="109" customWidth="1"/>
    <col min="7917" max="7918" width="11.8833333333333" style="109" customWidth="1"/>
    <col min="7919" max="7919" width="12.75" style="109" customWidth="1"/>
    <col min="7920" max="8170" width="7" style="109"/>
    <col min="8171" max="8171" width="13.8833333333333" style="109" customWidth="1"/>
    <col min="8172" max="8172" width="43.1333333333333" style="109" customWidth="1"/>
    <col min="8173" max="8174" width="11.8833333333333" style="109" customWidth="1"/>
    <col min="8175" max="8175" width="12.75" style="109" customWidth="1"/>
    <col min="8176" max="8426" width="7" style="109"/>
    <col min="8427" max="8427" width="13.8833333333333" style="109" customWidth="1"/>
    <col min="8428" max="8428" width="43.1333333333333" style="109" customWidth="1"/>
    <col min="8429" max="8430" width="11.8833333333333" style="109" customWidth="1"/>
    <col min="8431" max="8431" width="12.75" style="109" customWidth="1"/>
    <col min="8432" max="8682" width="7" style="109"/>
    <col min="8683" max="8683" width="13.8833333333333" style="109" customWidth="1"/>
    <col min="8684" max="8684" width="43.1333333333333" style="109" customWidth="1"/>
    <col min="8685" max="8686" width="11.8833333333333" style="109" customWidth="1"/>
    <col min="8687" max="8687" width="12.75" style="109" customWidth="1"/>
    <col min="8688" max="8938" width="7" style="109"/>
    <col min="8939" max="8939" width="13.8833333333333" style="109" customWidth="1"/>
    <col min="8940" max="8940" width="43.1333333333333" style="109" customWidth="1"/>
    <col min="8941" max="8942" width="11.8833333333333" style="109" customWidth="1"/>
    <col min="8943" max="8943" width="12.75" style="109" customWidth="1"/>
    <col min="8944" max="9194" width="7" style="109"/>
    <col min="9195" max="9195" width="13.8833333333333" style="109" customWidth="1"/>
    <col min="9196" max="9196" width="43.1333333333333" style="109" customWidth="1"/>
    <col min="9197" max="9198" width="11.8833333333333" style="109" customWidth="1"/>
    <col min="9199" max="9199" width="12.75" style="109" customWidth="1"/>
    <col min="9200" max="9450" width="7" style="109"/>
    <col min="9451" max="9451" width="13.8833333333333" style="109" customWidth="1"/>
    <col min="9452" max="9452" width="43.1333333333333" style="109" customWidth="1"/>
    <col min="9453" max="9454" width="11.8833333333333" style="109" customWidth="1"/>
    <col min="9455" max="9455" width="12.75" style="109" customWidth="1"/>
    <col min="9456" max="9706" width="7" style="109"/>
    <col min="9707" max="9707" width="13.8833333333333" style="109" customWidth="1"/>
    <col min="9708" max="9708" width="43.1333333333333" style="109" customWidth="1"/>
    <col min="9709" max="9710" width="11.8833333333333" style="109" customWidth="1"/>
    <col min="9711" max="9711" width="12.75" style="109" customWidth="1"/>
    <col min="9712" max="9962" width="7" style="109"/>
    <col min="9963" max="9963" width="13.8833333333333" style="109" customWidth="1"/>
    <col min="9964" max="9964" width="43.1333333333333" style="109" customWidth="1"/>
    <col min="9965" max="9966" width="11.8833333333333" style="109" customWidth="1"/>
    <col min="9967" max="9967" width="12.75" style="109" customWidth="1"/>
    <col min="9968" max="10218" width="7" style="109"/>
    <col min="10219" max="10219" width="13.8833333333333" style="109" customWidth="1"/>
    <col min="10220" max="10220" width="43.1333333333333" style="109" customWidth="1"/>
    <col min="10221" max="10222" width="11.8833333333333" style="109" customWidth="1"/>
    <col min="10223" max="10223" width="12.75" style="109" customWidth="1"/>
    <col min="10224" max="10474" width="7" style="109"/>
    <col min="10475" max="10475" width="13.8833333333333" style="109" customWidth="1"/>
    <col min="10476" max="10476" width="43.1333333333333" style="109" customWidth="1"/>
    <col min="10477" max="10478" width="11.8833333333333" style="109" customWidth="1"/>
    <col min="10479" max="10479" width="12.75" style="109" customWidth="1"/>
    <col min="10480" max="10730" width="7" style="109"/>
    <col min="10731" max="10731" width="13.8833333333333" style="109" customWidth="1"/>
    <col min="10732" max="10732" width="43.1333333333333" style="109" customWidth="1"/>
    <col min="10733" max="10734" width="11.8833333333333" style="109" customWidth="1"/>
    <col min="10735" max="10735" width="12.75" style="109" customWidth="1"/>
    <col min="10736" max="10986" width="7" style="109"/>
    <col min="10987" max="10987" width="13.8833333333333" style="109" customWidth="1"/>
    <col min="10988" max="10988" width="43.1333333333333" style="109" customWidth="1"/>
    <col min="10989" max="10990" width="11.8833333333333" style="109" customWidth="1"/>
    <col min="10991" max="10991" width="12.75" style="109" customWidth="1"/>
    <col min="10992" max="11242" width="7" style="109"/>
    <col min="11243" max="11243" width="13.8833333333333" style="109" customWidth="1"/>
    <col min="11244" max="11244" width="43.1333333333333" style="109" customWidth="1"/>
    <col min="11245" max="11246" width="11.8833333333333" style="109" customWidth="1"/>
    <col min="11247" max="11247" width="12.75" style="109" customWidth="1"/>
    <col min="11248" max="11498" width="7" style="109"/>
    <col min="11499" max="11499" width="13.8833333333333" style="109" customWidth="1"/>
    <col min="11500" max="11500" width="43.1333333333333" style="109" customWidth="1"/>
    <col min="11501" max="11502" width="11.8833333333333" style="109" customWidth="1"/>
    <col min="11503" max="11503" width="12.75" style="109" customWidth="1"/>
    <col min="11504" max="11754" width="7" style="109"/>
    <col min="11755" max="11755" width="13.8833333333333" style="109" customWidth="1"/>
    <col min="11756" max="11756" width="43.1333333333333" style="109" customWidth="1"/>
    <col min="11757" max="11758" width="11.8833333333333" style="109" customWidth="1"/>
    <col min="11759" max="11759" width="12.75" style="109" customWidth="1"/>
    <col min="11760" max="12010" width="7" style="109"/>
    <col min="12011" max="12011" width="13.8833333333333" style="109" customWidth="1"/>
    <col min="12012" max="12012" width="43.1333333333333" style="109" customWidth="1"/>
    <col min="12013" max="12014" width="11.8833333333333" style="109" customWidth="1"/>
    <col min="12015" max="12015" width="12.75" style="109" customWidth="1"/>
    <col min="12016" max="12266" width="7" style="109"/>
    <col min="12267" max="12267" width="13.8833333333333" style="109" customWidth="1"/>
    <col min="12268" max="12268" width="43.1333333333333" style="109" customWidth="1"/>
    <col min="12269" max="12270" width="11.8833333333333" style="109" customWidth="1"/>
    <col min="12271" max="12271" width="12.75" style="109" customWidth="1"/>
    <col min="12272" max="12522" width="7" style="109"/>
    <col min="12523" max="12523" width="13.8833333333333" style="109" customWidth="1"/>
    <col min="12524" max="12524" width="43.1333333333333" style="109" customWidth="1"/>
    <col min="12525" max="12526" width="11.8833333333333" style="109" customWidth="1"/>
    <col min="12527" max="12527" width="12.75" style="109" customWidth="1"/>
    <col min="12528" max="12778" width="7" style="109"/>
    <col min="12779" max="12779" width="13.8833333333333" style="109" customWidth="1"/>
    <col min="12780" max="12780" width="43.1333333333333" style="109" customWidth="1"/>
    <col min="12781" max="12782" width="11.8833333333333" style="109" customWidth="1"/>
    <col min="12783" max="12783" width="12.75" style="109" customWidth="1"/>
    <col min="12784" max="13034" width="7" style="109"/>
    <col min="13035" max="13035" width="13.8833333333333" style="109" customWidth="1"/>
    <col min="13036" max="13036" width="43.1333333333333" style="109" customWidth="1"/>
    <col min="13037" max="13038" width="11.8833333333333" style="109" customWidth="1"/>
    <col min="13039" max="13039" width="12.75" style="109" customWidth="1"/>
    <col min="13040" max="13290" width="7" style="109"/>
    <col min="13291" max="13291" width="13.8833333333333" style="109" customWidth="1"/>
    <col min="13292" max="13292" width="43.1333333333333" style="109" customWidth="1"/>
    <col min="13293" max="13294" width="11.8833333333333" style="109" customWidth="1"/>
    <col min="13295" max="13295" width="12.75" style="109" customWidth="1"/>
    <col min="13296" max="13546" width="7" style="109"/>
    <col min="13547" max="13547" width="13.8833333333333" style="109" customWidth="1"/>
    <col min="13548" max="13548" width="43.1333333333333" style="109" customWidth="1"/>
    <col min="13549" max="13550" width="11.8833333333333" style="109" customWidth="1"/>
    <col min="13551" max="13551" width="12.75" style="109" customWidth="1"/>
    <col min="13552" max="13802" width="7" style="109"/>
    <col min="13803" max="13803" width="13.8833333333333" style="109" customWidth="1"/>
    <col min="13804" max="13804" width="43.1333333333333" style="109" customWidth="1"/>
    <col min="13805" max="13806" width="11.8833333333333" style="109" customWidth="1"/>
    <col min="13807" max="13807" width="12.75" style="109" customWidth="1"/>
    <col min="13808" max="14058" width="7" style="109"/>
    <col min="14059" max="14059" width="13.8833333333333" style="109" customWidth="1"/>
    <col min="14060" max="14060" width="43.1333333333333" style="109" customWidth="1"/>
    <col min="14061" max="14062" width="11.8833333333333" style="109" customWidth="1"/>
    <col min="14063" max="14063" width="12.75" style="109" customWidth="1"/>
    <col min="14064" max="14314" width="7" style="109"/>
    <col min="14315" max="14315" width="13.8833333333333" style="109" customWidth="1"/>
    <col min="14316" max="14316" width="43.1333333333333" style="109" customWidth="1"/>
    <col min="14317" max="14318" width="11.8833333333333" style="109" customWidth="1"/>
    <col min="14319" max="14319" width="12.75" style="109" customWidth="1"/>
    <col min="14320" max="14570" width="7" style="109"/>
    <col min="14571" max="14571" width="13.8833333333333" style="109" customWidth="1"/>
    <col min="14572" max="14572" width="43.1333333333333" style="109" customWidth="1"/>
    <col min="14573" max="14574" width="11.8833333333333" style="109" customWidth="1"/>
    <col min="14575" max="14575" width="12.75" style="109" customWidth="1"/>
    <col min="14576" max="14826" width="7" style="109"/>
    <col min="14827" max="14827" width="13.8833333333333" style="109" customWidth="1"/>
    <col min="14828" max="14828" width="43.1333333333333" style="109" customWidth="1"/>
    <col min="14829" max="14830" width="11.8833333333333" style="109" customWidth="1"/>
    <col min="14831" max="14831" width="12.75" style="109" customWidth="1"/>
    <col min="14832" max="15082" width="7" style="109"/>
    <col min="15083" max="15083" width="13.8833333333333" style="109" customWidth="1"/>
    <col min="15084" max="15084" width="43.1333333333333" style="109" customWidth="1"/>
    <col min="15085" max="15086" width="11.8833333333333" style="109" customWidth="1"/>
    <col min="15087" max="15087" width="12.75" style="109" customWidth="1"/>
    <col min="15088" max="15338" width="7" style="109"/>
    <col min="15339" max="15339" width="13.8833333333333" style="109" customWidth="1"/>
    <col min="15340" max="15340" width="43.1333333333333" style="109" customWidth="1"/>
    <col min="15341" max="15342" width="11.8833333333333" style="109" customWidth="1"/>
    <col min="15343" max="15343" width="12.75" style="109" customWidth="1"/>
    <col min="15344" max="15594" width="7" style="109"/>
    <col min="15595" max="15595" width="13.8833333333333" style="109" customWidth="1"/>
    <col min="15596" max="15596" width="43.1333333333333" style="109" customWidth="1"/>
    <col min="15597" max="15598" width="11.8833333333333" style="109" customWidth="1"/>
    <col min="15599" max="15599" width="12.75" style="109" customWidth="1"/>
    <col min="15600" max="15850" width="7" style="109"/>
    <col min="15851" max="15851" width="13.8833333333333" style="109" customWidth="1"/>
    <col min="15852" max="15852" width="43.1333333333333" style="109" customWidth="1"/>
    <col min="15853" max="15854" width="11.8833333333333" style="109" customWidth="1"/>
    <col min="15855" max="15855" width="12.75" style="109" customWidth="1"/>
    <col min="15856" max="16106" width="7" style="109"/>
    <col min="16107" max="16107" width="13.8833333333333" style="109" customWidth="1"/>
    <col min="16108" max="16108" width="43.1333333333333" style="109" customWidth="1"/>
    <col min="16109" max="16110" width="11.8833333333333" style="109" customWidth="1"/>
    <col min="16111" max="16111" width="12.75" style="109" customWidth="1"/>
    <col min="16112" max="16362" width="7" style="109"/>
  </cols>
  <sheetData>
    <row r="1" s="103" customFormat="1" ht="24" spans="1:209">
      <c r="A1" s="110" t="s">
        <v>121</v>
      </c>
      <c r="B1" s="110"/>
      <c r="C1" s="110"/>
      <c r="D1" s="110"/>
      <c r="E1" s="111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/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/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/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  <c r="GL1" s="109"/>
      <c r="GM1" s="109"/>
      <c r="GN1" s="109"/>
      <c r="GO1" s="109"/>
      <c r="GP1" s="109"/>
      <c r="GQ1" s="109"/>
      <c r="GR1" s="109"/>
      <c r="GS1" s="109"/>
      <c r="GT1" s="109"/>
      <c r="GU1" s="109"/>
      <c r="GV1" s="109"/>
      <c r="GW1" s="109"/>
      <c r="GX1" s="109"/>
      <c r="GY1" s="109"/>
      <c r="GZ1" s="109"/>
      <c r="HA1" s="109"/>
    </row>
    <row r="2" s="104" customFormat="1" ht="21" customHeight="1" spans="1:5">
      <c r="A2" s="107"/>
      <c r="E2" s="112" t="s">
        <v>1</v>
      </c>
    </row>
    <row r="3" s="104" customFormat="1" ht="30.75" customHeight="1" spans="1:5">
      <c r="A3" s="113" t="s">
        <v>98</v>
      </c>
      <c r="B3" s="113" t="s">
        <v>24</v>
      </c>
      <c r="C3" s="114" t="s">
        <v>84</v>
      </c>
      <c r="D3" s="115" t="s">
        <v>99</v>
      </c>
      <c r="E3" s="114" t="s">
        <v>86</v>
      </c>
    </row>
    <row r="4" s="105" customFormat="1" ht="30.75" hidden="1" customHeight="1" spans="1:5">
      <c r="A4" s="116"/>
      <c r="B4" s="117" t="s">
        <v>22</v>
      </c>
      <c r="C4" s="118">
        <f>C5+C15</f>
        <v>65417</v>
      </c>
      <c r="D4" s="118"/>
      <c r="E4" s="118">
        <f>E5+E15</f>
        <v>66737</v>
      </c>
    </row>
    <row r="5" s="106" customFormat="1" ht="30.75" customHeight="1" spans="1:5">
      <c r="A5" s="119" t="s">
        <v>122</v>
      </c>
      <c r="B5" s="120" t="s">
        <v>123</v>
      </c>
      <c r="C5" s="121">
        <f>C6+C11</f>
        <v>45292</v>
      </c>
      <c r="D5" s="121">
        <f>D6+D11</f>
        <v>534</v>
      </c>
      <c r="E5" s="121">
        <f>E6+E11</f>
        <v>45826</v>
      </c>
    </row>
    <row r="6" s="105" customFormat="1" ht="30.75" customHeight="1" spans="1:5">
      <c r="A6" s="122" t="s">
        <v>124</v>
      </c>
      <c r="B6" s="122" t="s">
        <v>125</v>
      </c>
      <c r="C6" s="121">
        <f>C7+C8+C10</f>
        <v>2841</v>
      </c>
      <c r="D6" s="121">
        <f>D7+D8+D10</f>
        <v>34</v>
      </c>
      <c r="E6" s="121">
        <f>E7+E8+E10</f>
        <v>2875</v>
      </c>
    </row>
    <row r="7" s="105" customFormat="1" ht="30.75" customHeight="1" spans="1:5">
      <c r="A7" s="123" t="s">
        <v>126</v>
      </c>
      <c r="B7" s="124" t="s">
        <v>127</v>
      </c>
      <c r="C7" s="125">
        <v>2476</v>
      </c>
      <c r="D7" s="125">
        <v>1</v>
      </c>
      <c r="E7" s="125">
        <v>2477</v>
      </c>
    </row>
    <row r="8" s="105" customFormat="1" ht="30.75" customHeight="1" spans="1:5">
      <c r="A8" s="123" t="s">
        <v>128</v>
      </c>
      <c r="B8" s="124" t="s">
        <v>129</v>
      </c>
      <c r="C8" s="125">
        <v>362</v>
      </c>
      <c r="D8" s="125">
        <v>36</v>
      </c>
      <c r="E8" s="125">
        <v>398</v>
      </c>
    </row>
    <row r="9" s="105" customFormat="1" ht="30.75" customHeight="1" spans="1:5">
      <c r="A9" s="123" t="s">
        <v>130</v>
      </c>
      <c r="B9" s="124" t="s">
        <v>131</v>
      </c>
      <c r="C9" s="125"/>
      <c r="D9" s="125"/>
      <c r="E9" s="125"/>
    </row>
    <row r="10" s="105" customFormat="1" ht="30.75" customHeight="1" spans="1:5">
      <c r="A10" s="123" t="s">
        <v>132</v>
      </c>
      <c r="B10" s="123" t="s">
        <v>133</v>
      </c>
      <c r="C10" s="125">
        <v>3</v>
      </c>
      <c r="D10" s="125">
        <v>-3</v>
      </c>
      <c r="E10" s="125">
        <v>0</v>
      </c>
    </row>
    <row r="11" s="105" customFormat="1" ht="30.75" customHeight="1" spans="1:5">
      <c r="A11" s="122" t="s">
        <v>134</v>
      </c>
      <c r="B11" s="122" t="s">
        <v>135</v>
      </c>
      <c r="C11" s="121">
        <f>SUM(C12:C14)</f>
        <v>42451</v>
      </c>
      <c r="D11" s="121">
        <f>SUM(D12:D14)</f>
        <v>500</v>
      </c>
      <c r="E11" s="121">
        <f>SUM(E12:E14)</f>
        <v>42951</v>
      </c>
    </row>
    <row r="12" s="105" customFormat="1" ht="30.75" customHeight="1" spans="1:5">
      <c r="A12" s="123" t="s">
        <v>136</v>
      </c>
      <c r="B12" s="123" t="s">
        <v>137</v>
      </c>
      <c r="C12" s="125">
        <v>42401</v>
      </c>
      <c r="D12" s="125">
        <v>500</v>
      </c>
      <c r="E12" s="125">
        <v>42901</v>
      </c>
    </row>
    <row r="13" s="105" customFormat="1" ht="30.75" customHeight="1" spans="1:5">
      <c r="A13" s="123" t="s">
        <v>138</v>
      </c>
      <c r="B13" s="123" t="s">
        <v>139</v>
      </c>
      <c r="C13" s="125"/>
      <c r="D13" s="125"/>
      <c r="E13" s="125"/>
    </row>
    <row r="14" s="105" customFormat="1" ht="30.75" customHeight="1" spans="1:5">
      <c r="A14" s="123" t="s">
        <v>140</v>
      </c>
      <c r="B14" s="123" t="s">
        <v>141</v>
      </c>
      <c r="C14" s="125">
        <v>50</v>
      </c>
      <c r="D14" s="125">
        <v>0</v>
      </c>
      <c r="E14" s="125">
        <v>50</v>
      </c>
    </row>
    <row r="15" s="105" customFormat="1" ht="30.75" customHeight="1" spans="1:5">
      <c r="A15" s="119" t="s">
        <v>142</v>
      </c>
      <c r="B15" s="120" t="s">
        <v>143</v>
      </c>
      <c r="C15" s="121">
        <f>C16+C19</f>
        <v>20125</v>
      </c>
      <c r="D15" s="121">
        <f>D16+D19</f>
        <v>786</v>
      </c>
      <c r="E15" s="121">
        <f>E16+E19</f>
        <v>20911</v>
      </c>
    </row>
    <row r="16" s="105" customFormat="1" ht="30.75" customHeight="1" spans="1:5">
      <c r="A16" s="126" t="s">
        <v>144</v>
      </c>
      <c r="B16" s="126" t="s">
        <v>145</v>
      </c>
      <c r="C16" s="121">
        <f>C17+C18</f>
        <v>19876</v>
      </c>
      <c r="D16" s="121">
        <f>D17+D18</f>
        <v>254</v>
      </c>
      <c r="E16" s="121">
        <f>E17+E18</f>
        <v>20130</v>
      </c>
    </row>
    <row r="17" s="105" customFormat="1" ht="30.75" customHeight="1" spans="1:5">
      <c r="A17" s="127">
        <v>2300915</v>
      </c>
      <c r="B17" s="127" t="s">
        <v>146</v>
      </c>
      <c r="C17" s="125">
        <v>10650</v>
      </c>
      <c r="D17" s="125">
        <v>2500</v>
      </c>
      <c r="E17" s="125">
        <v>13150</v>
      </c>
    </row>
    <row r="18" s="105" customFormat="1" ht="30.75" customHeight="1" spans="1:5">
      <c r="A18" s="127">
        <v>2300916</v>
      </c>
      <c r="B18" s="127" t="s">
        <v>147</v>
      </c>
      <c r="C18" s="125">
        <v>9226</v>
      </c>
      <c r="D18" s="125">
        <v>-2246</v>
      </c>
      <c r="E18" s="125">
        <v>6980</v>
      </c>
    </row>
    <row r="19" s="105" customFormat="1" ht="30.75" customHeight="1" spans="1:5">
      <c r="A19" s="126" t="s">
        <v>148</v>
      </c>
      <c r="B19" s="126" t="s">
        <v>149</v>
      </c>
      <c r="C19" s="121">
        <f>C20+C21</f>
        <v>249</v>
      </c>
      <c r="D19" s="121">
        <f>D20+D21</f>
        <v>532</v>
      </c>
      <c r="E19" s="121">
        <f>E20+E21</f>
        <v>781</v>
      </c>
    </row>
    <row r="20" s="105" customFormat="1" ht="30.75" customHeight="1" spans="1:5">
      <c r="A20" s="127">
        <v>2301704</v>
      </c>
      <c r="B20" s="127" t="s">
        <v>150</v>
      </c>
      <c r="C20" s="125">
        <v>49</v>
      </c>
      <c r="D20" s="125">
        <v>32</v>
      </c>
      <c r="E20" s="125">
        <v>81</v>
      </c>
    </row>
    <row r="21" s="105" customFormat="1" ht="30.75" customHeight="1" spans="1:5">
      <c r="A21" s="127">
        <v>2301705</v>
      </c>
      <c r="B21" s="127" t="s">
        <v>151</v>
      </c>
      <c r="C21" s="125">
        <v>200</v>
      </c>
      <c r="D21" s="125">
        <v>500</v>
      </c>
      <c r="E21" s="125">
        <v>700</v>
      </c>
    </row>
  </sheetData>
  <mergeCells count="1">
    <mergeCell ref="A1:E1"/>
  </mergeCells>
  <printOptions horizontalCentered="1"/>
  <pageMargins left="0.393055555555556" right="0.393055555555556" top="1" bottom="1" header="0.511805555555556" footer="0.511805555555556"/>
  <pageSetup paperSize="9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S79"/>
  <sheetViews>
    <sheetView topLeftCell="U1" workbookViewId="0">
      <selection activeCell="AF8" sqref="AF8"/>
    </sheetView>
  </sheetViews>
  <sheetFormatPr defaultColWidth="9" defaultRowHeight="15.75"/>
  <cols>
    <col min="1" max="1" width="5.75" style="27" hidden="1" customWidth="1"/>
    <col min="2" max="4" width="11.875" style="28" hidden="1" customWidth="1"/>
    <col min="5" max="5" width="11.625" style="28" hidden="1" customWidth="1"/>
    <col min="6" max="6" width="25.875" style="28" hidden="1" customWidth="1"/>
    <col min="7" max="7" width="17.5" style="28" hidden="1" customWidth="1"/>
    <col min="8" max="8" width="22.375" style="28" hidden="1" customWidth="1"/>
    <col min="9" max="10" width="15" style="28" hidden="1" customWidth="1"/>
    <col min="11" max="12" width="15" style="29" hidden="1" customWidth="1"/>
    <col min="13" max="14" width="15" style="30" hidden="1" customWidth="1"/>
    <col min="15" max="15" width="13.5" style="28" hidden="1" customWidth="1"/>
    <col min="16" max="16" width="11.75" style="28" hidden="1" customWidth="1"/>
    <col min="17" max="17" width="13.125" style="28" hidden="1" customWidth="1"/>
    <col min="18" max="18" width="12.375" style="28" hidden="1" customWidth="1"/>
    <col min="19" max="19" width="5.75" style="27" hidden="1" customWidth="1"/>
    <col min="20" max="20" width="26.5" style="28" hidden="1" customWidth="1"/>
    <col min="21" max="21" width="38.25" style="31" customWidth="1"/>
    <col min="22" max="22" width="14.125" style="28" hidden="1" customWidth="1"/>
    <col min="23" max="23" width="11.625" style="32" customWidth="1"/>
    <col min="24" max="24" width="13.75" style="28" hidden="1" customWidth="1"/>
    <col min="25" max="25" width="15.75" style="28" hidden="1" customWidth="1"/>
    <col min="26" max="26" width="14" style="28" hidden="1" customWidth="1"/>
    <col min="27" max="27" width="12.625" style="28" hidden="1" customWidth="1"/>
    <col min="28" max="28" width="24.375" style="28" hidden="1" customWidth="1"/>
    <col min="29" max="29" width="26.25" style="28" hidden="1" customWidth="1"/>
    <col min="30" max="30" width="7.5" style="27" hidden="1" customWidth="1"/>
    <col min="31" max="31" width="20.375" style="28" hidden="1" customWidth="1"/>
    <col min="32" max="32" width="47.375" style="28" customWidth="1"/>
    <col min="33" max="33" width="0.125" style="28" hidden="1" customWidth="1"/>
    <col min="34" max="34" width="14.125" style="32" customWidth="1"/>
    <col min="35" max="35" width="12.875" style="28" hidden="1" customWidth="1"/>
    <col min="36" max="36" width="17.875" style="28" hidden="1" customWidth="1"/>
    <col min="37" max="37" width="1" style="28" hidden="1" customWidth="1"/>
    <col min="38" max="38" width="10.75" style="33" hidden="1" customWidth="1"/>
    <col min="39" max="39" width="10.125" style="28" hidden="1" customWidth="1"/>
    <col min="40" max="40" width="8.5" style="28" hidden="1" customWidth="1"/>
    <col min="41" max="41" width="9" style="28" hidden="1" customWidth="1"/>
    <col min="42" max="42" width="9" style="23" hidden="1" customWidth="1"/>
    <col min="43" max="43" width="15.625" style="23" hidden="1" customWidth="1"/>
    <col min="44" max="44" width="14.375" style="23" hidden="1" customWidth="1"/>
    <col min="45" max="45" width="16" style="23" hidden="1" customWidth="1"/>
    <col min="46" max="16384" width="9" style="23"/>
  </cols>
  <sheetData>
    <row r="1" s="23" customFormat="1" ht="18.75" customHeight="1" spans="1:38">
      <c r="A1" s="34" t="s">
        <v>152</v>
      </c>
      <c r="K1" s="52"/>
      <c r="L1" s="52"/>
      <c r="M1" s="53"/>
      <c r="N1" s="53"/>
      <c r="S1" s="55"/>
      <c r="U1" s="56"/>
      <c r="W1" s="57"/>
      <c r="AD1" s="55"/>
      <c r="AH1" s="57"/>
      <c r="AL1" s="82"/>
    </row>
    <row r="2" s="23" customFormat="1" ht="30.75" customHeight="1" spans="1:42">
      <c r="A2" s="35" t="s">
        <v>153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</row>
    <row r="3" s="24" customFormat="1" ht="26.25" customHeight="1" spans="1:42">
      <c r="A3" s="36" t="s">
        <v>154</v>
      </c>
      <c r="B3" s="37" t="s">
        <v>155</v>
      </c>
      <c r="C3" s="37"/>
      <c r="D3" s="37" t="s">
        <v>156</v>
      </c>
      <c r="E3" s="37"/>
      <c r="F3" s="37"/>
      <c r="G3" s="37"/>
      <c r="H3" s="37"/>
      <c r="I3" s="37"/>
      <c r="J3" s="37"/>
      <c r="K3" s="37"/>
      <c r="L3" s="37"/>
      <c r="M3" s="37"/>
      <c r="N3" s="37"/>
      <c r="O3" s="37" t="s">
        <v>157</v>
      </c>
      <c r="P3" s="37"/>
      <c r="Q3" s="37"/>
      <c r="R3" s="37"/>
      <c r="S3" s="37" t="s">
        <v>158</v>
      </c>
      <c r="T3" s="37"/>
      <c r="U3" s="37"/>
      <c r="V3" s="37"/>
      <c r="W3" s="37"/>
      <c r="X3" s="37"/>
      <c r="Y3" s="37"/>
      <c r="Z3" s="37"/>
      <c r="AA3" s="37"/>
      <c r="AB3" s="37"/>
      <c r="AC3" s="37"/>
      <c r="AD3" s="37" t="s">
        <v>159</v>
      </c>
      <c r="AE3" s="37"/>
      <c r="AF3" s="37"/>
      <c r="AG3" s="37"/>
      <c r="AH3" s="83" t="s">
        <v>1</v>
      </c>
      <c r="AI3" s="37"/>
      <c r="AJ3" s="37"/>
      <c r="AK3" s="37"/>
      <c r="AL3" s="37"/>
      <c r="AM3" s="37"/>
      <c r="AN3" s="37"/>
      <c r="AO3" s="89" t="s">
        <v>160</v>
      </c>
      <c r="AP3" s="90" t="s">
        <v>161</v>
      </c>
    </row>
    <row r="4" s="25" customFormat="1" ht="30" customHeight="1" spans="1:42">
      <c r="A4" s="38"/>
      <c r="B4" s="39"/>
      <c r="C4" s="40" t="s">
        <v>162</v>
      </c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 t="s">
        <v>163</v>
      </c>
      <c r="P4" s="40" t="s">
        <v>164</v>
      </c>
      <c r="Q4" s="40" t="s">
        <v>165</v>
      </c>
      <c r="R4" s="40" t="s">
        <v>166</v>
      </c>
      <c r="S4" s="58" t="s">
        <v>154</v>
      </c>
      <c r="T4" s="40" t="s">
        <v>167</v>
      </c>
      <c r="U4" s="14" t="s">
        <v>168</v>
      </c>
      <c r="V4" s="59" t="s">
        <v>169</v>
      </c>
      <c r="W4" s="60" t="s">
        <v>170</v>
      </c>
      <c r="X4" s="59" t="s">
        <v>171</v>
      </c>
      <c r="Y4" s="59" t="s">
        <v>172</v>
      </c>
      <c r="Z4" s="59" t="s">
        <v>173</v>
      </c>
      <c r="AA4" s="59" t="s">
        <v>174</v>
      </c>
      <c r="AB4" s="59" t="s">
        <v>175</v>
      </c>
      <c r="AC4" s="59" t="s">
        <v>175</v>
      </c>
      <c r="AD4" s="72" t="s">
        <v>154</v>
      </c>
      <c r="AE4" s="59" t="s">
        <v>167</v>
      </c>
      <c r="AF4" s="14" t="s">
        <v>176</v>
      </c>
      <c r="AG4" s="59" t="s">
        <v>169</v>
      </c>
      <c r="AH4" s="60" t="s">
        <v>170</v>
      </c>
      <c r="AI4" s="40" t="s">
        <v>171</v>
      </c>
      <c r="AJ4" s="40" t="s">
        <v>172</v>
      </c>
      <c r="AK4" s="40" t="s">
        <v>173</v>
      </c>
      <c r="AL4" s="40" t="s">
        <v>177</v>
      </c>
      <c r="AM4" s="40" t="s">
        <v>178</v>
      </c>
      <c r="AN4" s="40" t="s">
        <v>179</v>
      </c>
      <c r="AO4" s="91"/>
      <c r="AP4" s="92"/>
    </row>
    <row r="5" s="26" customFormat="1" ht="30" customHeight="1" spans="1:45">
      <c r="A5" s="41" t="e">
        <f>MAX(#REF!)+1</f>
        <v>#REF!</v>
      </c>
      <c r="B5" s="42" t="s">
        <v>180</v>
      </c>
      <c r="C5" s="43"/>
      <c r="D5" s="43"/>
      <c r="E5" s="43"/>
      <c r="F5" s="43"/>
      <c r="G5" s="44" t="s">
        <v>181</v>
      </c>
      <c r="H5" s="45" t="s">
        <v>182</v>
      </c>
      <c r="I5" s="43"/>
      <c r="J5" s="43"/>
      <c r="K5" s="54"/>
      <c r="L5" s="54"/>
      <c r="M5" s="54"/>
      <c r="N5" s="54"/>
      <c r="O5" s="43"/>
      <c r="P5" s="43"/>
      <c r="Q5" s="43"/>
      <c r="R5" s="43"/>
      <c r="S5" s="61" t="e">
        <f>MAX(#REF!)+1</f>
        <v>#REF!</v>
      </c>
      <c r="T5" s="43"/>
      <c r="U5" s="62" t="s">
        <v>183</v>
      </c>
      <c r="V5" s="63"/>
      <c r="W5" s="64">
        <v>1500</v>
      </c>
      <c r="X5" s="17" t="s">
        <v>184</v>
      </c>
      <c r="Y5" s="63"/>
      <c r="Z5" s="63"/>
      <c r="AA5" s="17" t="s">
        <v>185</v>
      </c>
      <c r="AB5" s="17" t="s">
        <v>186</v>
      </c>
      <c r="AC5" s="63"/>
      <c r="AD5" s="64" t="e">
        <f>MAX(#REF!)+1</f>
        <v>#REF!</v>
      </c>
      <c r="AE5" s="17" t="s">
        <v>187</v>
      </c>
      <c r="AF5" s="17" t="s">
        <v>187</v>
      </c>
      <c r="AG5" s="63"/>
      <c r="AH5" s="64">
        <v>100</v>
      </c>
      <c r="AI5" s="45" t="s">
        <v>188</v>
      </c>
      <c r="AJ5" s="43"/>
      <c r="AK5" s="43"/>
      <c r="AL5" s="84" t="s">
        <v>189</v>
      </c>
      <c r="AM5" s="85"/>
      <c r="AN5" s="85"/>
      <c r="AO5" s="85"/>
      <c r="AP5" s="93" t="s">
        <v>190</v>
      </c>
      <c r="AQ5" s="94">
        <v>100</v>
      </c>
      <c r="AR5" s="95">
        <v>0</v>
      </c>
      <c r="AS5" s="93" t="s">
        <v>190</v>
      </c>
    </row>
    <row r="6" s="26" customFormat="1" ht="30" customHeight="1" spans="1:45">
      <c r="A6" s="41"/>
      <c r="B6" s="42"/>
      <c r="C6" s="43"/>
      <c r="D6" s="43"/>
      <c r="E6" s="43"/>
      <c r="F6" s="43"/>
      <c r="G6" s="44"/>
      <c r="H6" s="45"/>
      <c r="I6" s="43"/>
      <c r="J6" s="43"/>
      <c r="K6" s="54"/>
      <c r="L6" s="54"/>
      <c r="M6" s="54"/>
      <c r="N6" s="54"/>
      <c r="O6" s="43"/>
      <c r="P6" s="43"/>
      <c r="Q6" s="43"/>
      <c r="R6" s="43"/>
      <c r="S6" s="61"/>
      <c r="T6" s="43"/>
      <c r="U6" s="62"/>
      <c r="V6" s="63"/>
      <c r="W6" s="64"/>
      <c r="X6" s="17"/>
      <c r="Y6" s="63"/>
      <c r="Z6" s="63"/>
      <c r="AA6" s="17"/>
      <c r="AB6" s="17"/>
      <c r="AC6" s="63"/>
      <c r="AD6" s="64" t="e">
        <f>MAX($AD$5:AD5)+1</f>
        <v>#REF!</v>
      </c>
      <c r="AE6" s="17" t="s">
        <v>191</v>
      </c>
      <c r="AF6" s="17" t="s">
        <v>191</v>
      </c>
      <c r="AG6" s="63"/>
      <c r="AH6" s="64">
        <v>280</v>
      </c>
      <c r="AI6" s="45" t="s">
        <v>188</v>
      </c>
      <c r="AJ6" s="43"/>
      <c r="AK6" s="43"/>
      <c r="AL6" s="84" t="s">
        <v>189</v>
      </c>
      <c r="AM6" s="85"/>
      <c r="AN6" s="85"/>
      <c r="AO6" s="85"/>
      <c r="AP6" s="93" t="s">
        <v>190</v>
      </c>
      <c r="AQ6" s="94">
        <v>280</v>
      </c>
      <c r="AR6" s="95">
        <v>0</v>
      </c>
      <c r="AS6" s="93" t="s">
        <v>190</v>
      </c>
    </row>
    <row r="7" s="26" customFormat="1" ht="30" customHeight="1" spans="1:45">
      <c r="A7" s="41"/>
      <c r="B7" s="42"/>
      <c r="C7" s="43"/>
      <c r="D7" s="43"/>
      <c r="E7" s="43"/>
      <c r="F7" s="43"/>
      <c r="G7" s="44"/>
      <c r="H7" s="45"/>
      <c r="I7" s="43"/>
      <c r="J7" s="43"/>
      <c r="K7" s="54"/>
      <c r="L7" s="54"/>
      <c r="M7" s="54"/>
      <c r="N7" s="54"/>
      <c r="O7" s="43"/>
      <c r="P7" s="43"/>
      <c r="Q7" s="43"/>
      <c r="R7" s="43"/>
      <c r="S7" s="61"/>
      <c r="T7" s="43"/>
      <c r="U7" s="62"/>
      <c r="V7" s="63"/>
      <c r="W7" s="64"/>
      <c r="X7" s="17"/>
      <c r="Y7" s="63"/>
      <c r="Z7" s="63"/>
      <c r="AA7" s="17"/>
      <c r="AB7" s="17"/>
      <c r="AC7" s="63"/>
      <c r="AD7" s="64" t="e">
        <f>MAX($AD$5:AD6)+1</f>
        <v>#REF!</v>
      </c>
      <c r="AE7" s="17" t="s">
        <v>192</v>
      </c>
      <c r="AF7" s="17" t="s">
        <v>192</v>
      </c>
      <c r="AG7" s="63"/>
      <c r="AH7" s="64">
        <v>130</v>
      </c>
      <c r="AI7" s="45" t="s">
        <v>188</v>
      </c>
      <c r="AJ7" s="43"/>
      <c r="AK7" s="43"/>
      <c r="AL7" s="84" t="s">
        <v>189</v>
      </c>
      <c r="AM7" s="85"/>
      <c r="AN7" s="85"/>
      <c r="AO7" s="85"/>
      <c r="AP7" s="93" t="s">
        <v>190</v>
      </c>
      <c r="AQ7" s="94">
        <v>130</v>
      </c>
      <c r="AR7" s="95">
        <v>0</v>
      </c>
      <c r="AS7" s="93" t="s">
        <v>190</v>
      </c>
    </row>
    <row r="8" s="26" customFormat="1" ht="30" customHeight="1" spans="1:45">
      <c r="A8" s="41"/>
      <c r="B8" s="42"/>
      <c r="C8" s="43"/>
      <c r="D8" s="43"/>
      <c r="E8" s="43"/>
      <c r="F8" s="43"/>
      <c r="G8" s="44"/>
      <c r="H8" s="45"/>
      <c r="I8" s="43"/>
      <c r="J8" s="43"/>
      <c r="K8" s="54"/>
      <c r="L8" s="54"/>
      <c r="M8" s="54"/>
      <c r="N8" s="54"/>
      <c r="O8" s="43"/>
      <c r="P8" s="43"/>
      <c r="Q8" s="43"/>
      <c r="R8" s="43"/>
      <c r="S8" s="61"/>
      <c r="T8" s="43"/>
      <c r="U8" s="62"/>
      <c r="V8" s="63"/>
      <c r="W8" s="64"/>
      <c r="X8" s="17"/>
      <c r="Y8" s="63"/>
      <c r="Z8" s="63"/>
      <c r="AA8" s="17"/>
      <c r="AB8" s="17"/>
      <c r="AC8" s="63"/>
      <c r="AD8" s="64" t="e">
        <f>MAX($AD$5:AD7)+1</f>
        <v>#REF!</v>
      </c>
      <c r="AE8" s="17" t="s">
        <v>193</v>
      </c>
      <c r="AF8" s="17" t="s">
        <v>193</v>
      </c>
      <c r="AG8" s="63"/>
      <c r="AH8" s="64">
        <v>960</v>
      </c>
      <c r="AI8" s="45" t="s">
        <v>188</v>
      </c>
      <c r="AJ8" s="43"/>
      <c r="AK8" s="43"/>
      <c r="AL8" s="84" t="s">
        <v>189</v>
      </c>
      <c r="AM8" s="85"/>
      <c r="AN8" s="85"/>
      <c r="AO8" s="85"/>
      <c r="AP8" s="93" t="s">
        <v>190</v>
      </c>
      <c r="AQ8" s="94">
        <v>960</v>
      </c>
      <c r="AR8" s="95">
        <v>0</v>
      </c>
      <c r="AS8" s="93" t="s">
        <v>190</v>
      </c>
    </row>
    <row r="9" s="26" customFormat="1" ht="30" customHeight="1" spans="1:45">
      <c r="A9" s="41"/>
      <c r="B9" s="42"/>
      <c r="C9" s="43"/>
      <c r="D9" s="43"/>
      <c r="E9" s="43"/>
      <c r="F9" s="43"/>
      <c r="G9" s="44"/>
      <c r="H9" s="45"/>
      <c r="I9" s="43"/>
      <c r="J9" s="43"/>
      <c r="K9" s="54"/>
      <c r="L9" s="54"/>
      <c r="M9" s="54"/>
      <c r="N9" s="54"/>
      <c r="O9" s="43"/>
      <c r="P9" s="43"/>
      <c r="Q9" s="43"/>
      <c r="R9" s="43"/>
      <c r="S9" s="61"/>
      <c r="T9" s="43"/>
      <c r="U9" s="62"/>
      <c r="V9" s="63"/>
      <c r="W9" s="64"/>
      <c r="X9" s="17"/>
      <c r="Y9" s="63"/>
      <c r="Z9" s="63"/>
      <c r="AA9" s="17"/>
      <c r="AB9" s="17"/>
      <c r="AC9" s="63"/>
      <c r="AD9" s="64" t="e">
        <f>MAX($AD$5:AD8)+1</f>
        <v>#REF!</v>
      </c>
      <c r="AE9" s="17" t="s">
        <v>194</v>
      </c>
      <c r="AF9" s="17" t="s">
        <v>194</v>
      </c>
      <c r="AG9" s="63"/>
      <c r="AH9" s="64">
        <v>30</v>
      </c>
      <c r="AI9" s="45" t="s">
        <v>188</v>
      </c>
      <c r="AJ9" s="43"/>
      <c r="AK9" s="43"/>
      <c r="AL9" s="84" t="s">
        <v>189</v>
      </c>
      <c r="AM9" s="85"/>
      <c r="AN9" s="85"/>
      <c r="AO9" s="85"/>
      <c r="AP9" s="93" t="s">
        <v>190</v>
      </c>
      <c r="AQ9" s="94">
        <v>30</v>
      </c>
      <c r="AR9" s="95">
        <v>0</v>
      </c>
      <c r="AS9" s="93" t="s">
        <v>190</v>
      </c>
    </row>
    <row r="10" s="26" customFormat="1" ht="47.25" hidden="1" customHeight="1" spans="1:45">
      <c r="A10" s="41" t="e">
        <f>MAX($A$5:A9)+1</f>
        <v>#REF!</v>
      </c>
      <c r="B10" s="42" t="s">
        <v>195</v>
      </c>
      <c r="C10" s="43"/>
      <c r="D10" s="43"/>
      <c r="E10" s="43"/>
      <c r="F10" s="43"/>
      <c r="G10" s="44" t="s">
        <v>196</v>
      </c>
      <c r="H10" s="45" t="s">
        <v>197</v>
      </c>
      <c r="I10" s="43"/>
      <c r="J10" s="43"/>
      <c r="K10" s="54"/>
      <c r="L10" s="54"/>
      <c r="M10" s="54"/>
      <c r="N10" s="54"/>
      <c r="O10" s="43"/>
      <c r="P10" s="43"/>
      <c r="Q10" s="43"/>
      <c r="R10" s="43"/>
      <c r="S10" s="61" t="e">
        <f>MAX($S$5:S9)+1</f>
        <v>#REF!</v>
      </c>
      <c r="T10" s="43"/>
      <c r="U10" s="65" t="s">
        <v>198</v>
      </c>
      <c r="V10" s="43"/>
      <c r="W10" s="66">
        <v>400</v>
      </c>
      <c r="X10" s="45" t="s">
        <v>199</v>
      </c>
      <c r="Y10" s="43"/>
      <c r="Z10" s="43"/>
      <c r="AA10" s="73" t="s">
        <v>200</v>
      </c>
      <c r="AB10" s="45" t="s">
        <v>201</v>
      </c>
      <c r="AC10" s="43"/>
      <c r="AD10" s="74" t="e">
        <f>MAX($AD$5:AD9)+1</f>
        <v>#REF!</v>
      </c>
      <c r="AE10" s="75" t="s">
        <v>202</v>
      </c>
      <c r="AF10" s="76" t="s">
        <v>203</v>
      </c>
      <c r="AG10" s="43"/>
      <c r="AH10" s="86">
        <v>360</v>
      </c>
      <c r="AI10" s="87" t="s">
        <v>204</v>
      </c>
      <c r="AJ10" s="43"/>
      <c r="AK10" s="43"/>
      <c r="AL10" s="88" t="s">
        <v>205</v>
      </c>
      <c r="AM10" s="85"/>
      <c r="AN10" s="85"/>
      <c r="AO10" s="85"/>
      <c r="AP10" s="96" t="s">
        <v>206</v>
      </c>
      <c r="AQ10" s="97">
        <v>360</v>
      </c>
      <c r="AR10" s="98">
        <v>0</v>
      </c>
      <c r="AS10" s="96" t="s">
        <v>206</v>
      </c>
    </row>
    <row r="11" s="26" customFormat="1" hidden="1" customHeight="1" spans="1:45">
      <c r="A11" s="41"/>
      <c r="B11" s="42"/>
      <c r="C11" s="43"/>
      <c r="D11" s="43"/>
      <c r="E11" s="43"/>
      <c r="F11" s="43"/>
      <c r="G11" s="44"/>
      <c r="H11" s="45"/>
      <c r="I11" s="43"/>
      <c r="J11" s="43"/>
      <c r="K11" s="54"/>
      <c r="L11" s="54"/>
      <c r="M11" s="54"/>
      <c r="N11" s="54"/>
      <c r="O11" s="43"/>
      <c r="P11" s="43"/>
      <c r="Q11" s="43"/>
      <c r="R11" s="43"/>
      <c r="S11" s="61"/>
      <c r="T11" s="43"/>
      <c r="U11" s="65"/>
      <c r="V11" s="43"/>
      <c r="W11" s="66"/>
      <c r="X11" s="45"/>
      <c r="Y11" s="43"/>
      <c r="Z11" s="43"/>
      <c r="AA11" s="73"/>
      <c r="AB11" s="45"/>
      <c r="AC11" s="43"/>
      <c r="AD11" s="61" t="e">
        <f>MAX($AD$5:AD10)+1</f>
        <v>#REF!</v>
      </c>
      <c r="AE11" s="77" t="s">
        <v>207</v>
      </c>
      <c r="AF11" s="78" t="s">
        <v>208</v>
      </c>
      <c r="AG11" s="43"/>
      <c r="AH11" s="86">
        <v>1150</v>
      </c>
      <c r="AI11" s="45" t="s">
        <v>209</v>
      </c>
      <c r="AJ11" s="43"/>
      <c r="AK11" s="43"/>
      <c r="AL11" s="73" t="s">
        <v>205</v>
      </c>
      <c r="AM11" s="85"/>
      <c r="AN11" s="85"/>
      <c r="AO11" s="85"/>
      <c r="AP11" s="99" t="s">
        <v>210</v>
      </c>
      <c r="AQ11" s="97">
        <v>1150</v>
      </c>
      <c r="AR11" s="98">
        <v>0</v>
      </c>
      <c r="AS11" s="99" t="s">
        <v>210</v>
      </c>
    </row>
    <row r="12" s="26" customFormat="1" ht="42.75" hidden="1" customHeight="1" spans="1:45">
      <c r="A12" s="41"/>
      <c r="B12" s="42" t="s">
        <v>195</v>
      </c>
      <c r="C12" s="43"/>
      <c r="D12" s="43"/>
      <c r="E12" s="43"/>
      <c r="F12" s="43"/>
      <c r="G12" s="44" t="s">
        <v>196</v>
      </c>
      <c r="H12" s="45" t="s">
        <v>197</v>
      </c>
      <c r="I12" s="43"/>
      <c r="J12" s="43"/>
      <c r="K12" s="54"/>
      <c r="L12" s="54"/>
      <c r="M12" s="54"/>
      <c r="N12" s="54"/>
      <c r="O12" s="43"/>
      <c r="P12" s="43"/>
      <c r="Q12" s="43"/>
      <c r="R12" s="43"/>
      <c r="S12" s="61" t="e">
        <f>MAX($S$5:S11)+1</f>
        <v>#REF!</v>
      </c>
      <c r="T12" s="43"/>
      <c r="U12" s="65" t="s">
        <v>211</v>
      </c>
      <c r="V12" s="43"/>
      <c r="W12" s="66">
        <v>850</v>
      </c>
      <c r="X12" s="45" t="s">
        <v>199</v>
      </c>
      <c r="Y12" s="43"/>
      <c r="Z12" s="43"/>
      <c r="AA12" s="73" t="s">
        <v>200</v>
      </c>
      <c r="AB12" s="45" t="s">
        <v>212</v>
      </c>
      <c r="AC12" s="43"/>
      <c r="AD12" s="61"/>
      <c r="AE12" s="77"/>
      <c r="AF12" s="78"/>
      <c r="AG12" s="43"/>
      <c r="AH12" s="86"/>
      <c r="AI12" s="45"/>
      <c r="AJ12" s="43"/>
      <c r="AK12" s="43"/>
      <c r="AL12" s="73"/>
      <c r="AM12" s="85"/>
      <c r="AN12" s="85"/>
      <c r="AO12" s="85"/>
      <c r="AP12" s="99"/>
      <c r="AQ12" s="97"/>
      <c r="AR12" s="98"/>
      <c r="AS12" s="99"/>
    </row>
    <row r="13" s="26" customFormat="1" ht="49.5" hidden="1" customHeight="1" spans="1:45">
      <c r="A13" s="41"/>
      <c r="B13" s="42" t="s">
        <v>195</v>
      </c>
      <c r="C13" s="43"/>
      <c r="D13" s="43"/>
      <c r="E13" s="43"/>
      <c r="F13" s="43"/>
      <c r="G13" s="44" t="s">
        <v>213</v>
      </c>
      <c r="H13" s="45" t="s">
        <v>214</v>
      </c>
      <c r="I13" s="43"/>
      <c r="J13" s="43"/>
      <c r="K13" s="54"/>
      <c r="L13" s="54"/>
      <c r="M13" s="54"/>
      <c r="N13" s="54"/>
      <c r="O13" s="43"/>
      <c r="P13" s="43"/>
      <c r="Q13" s="43"/>
      <c r="R13" s="43"/>
      <c r="S13" s="61" t="e">
        <f>MAX($S$5:S12)+1</f>
        <v>#REF!</v>
      </c>
      <c r="T13" s="43"/>
      <c r="U13" s="65" t="s">
        <v>215</v>
      </c>
      <c r="V13" s="43"/>
      <c r="W13" s="66">
        <v>3570</v>
      </c>
      <c r="X13" s="45" t="s">
        <v>199</v>
      </c>
      <c r="Y13" s="43"/>
      <c r="Z13" s="43"/>
      <c r="AA13" s="73" t="s">
        <v>205</v>
      </c>
      <c r="AB13" s="45" t="s">
        <v>216</v>
      </c>
      <c r="AC13" s="43"/>
      <c r="AD13" s="61"/>
      <c r="AE13" s="77"/>
      <c r="AF13" s="78"/>
      <c r="AG13" s="43"/>
      <c r="AH13" s="86"/>
      <c r="AI13" s="45"/>
      <c r="AJ13" s="43"/>
      <c r="AK13" s="43"/>
      <c r="AL13" s="73"/>
      <c r="AM13" s="85"/>
      <c r="AN13" s="85"/>
      <c r="AO13" s="85"/>
      <c r="AP13" s="99"/>
      <c r="AQ13" s="97"/>
      <c r="AR13" s="98"/>
      <c r="AS13" s="99"/>
    </row>
    <row r="14" s="26" customFormat="1" hidden="1" customHeight="1" spans="1:45">
      <c r="A14" s="41"/>
      <c r="B14" s="42"/>
      <c r="C14" s="43"/>
      <c r="D14" s="43"/>
      <c r="E14" s="43"/>
      <c r="F14" s="43"/>
      <c r="G14" s="44" t="s">
        <v>217</v>
      </c>
      <c r="H14" s="45" t="s">
        <v>218</v>
      </c>
      <c r="I14" s="43"/>
      <c r="J14" s="43"/>
      <c r="K14" s="54"/>
      <c r="L14" s="54"/>
      <c r="M14" s="54"/>
      <c r="N14" s="54"/>
      <c r="O14" s="43"/>
      <c r="P14" s="43"/>
      <c r="Q14" s="43"/>
      <c r="R14" s="43"/>
      <c r="S14" s="61"/>
      <c r="T14" s="43"/>
      <c r="U14" s="65"/>
      <c r="V14" s="43"/>
      <c r="W14" s="66"/>
      <c r="X14" s="45"/>
      <c r="Y14" s="43"/>
      <c r="Z14" s="43"/>
      <c r="AA14" s="73"/>
      <c r="AB14" s="45"/>
      <c r="AC14" s="43"/>
      <c r="AD14" s="61"/>
      <c r="AE14" s="77"/>
      <c r="AF14" s="78"/>
      <c r="AG14" s="43"/>
      <c r="AH14" s="86"/>
      <c r="AI14" s="45"/>
      <c r="AJ14" s="43"/>
      <c r="AK14" s="43"/>
      <c r="AL14" s="73"/>
      <c r="AM14" s="85"/>
      <c r="AN14" s="85"/>
      <c r="AO14" s="85"/>
      <c r="AP14" s="99"/>
      <c r="AQ14" s="97"/>
      <c r="AR14" s="98"/>
      <c r="AS14" s="99"/>
    </row>
    <row r="15" s="26" customFormat="1" ht="37.5" hidden="1" customHeight="1" spans="1:45">
      <c r="A15" s="41"/>
      <c r="B15" s="42"/>
      <c r="C15" s="43"/>
      <c r="D15" s="43"/>
      <c r="E15" s="43"/>
      <c r="F15" s="43"/>
      <c r="G15" s="44"/>
      <c r="H15" s="45"/>
      <c r="I15" s="43"/>
      <c r="J15" s="43"/>
      <c r="K15" s="54"/>
      <c r="L15" s="54"/>
      <c r="M15" s="54"/>
      <c r="N15" s="54"/>
      <c r="O15" s="43"/>
      <c r="P15" s="43"/>
      <c r="Q15" s="43"/>
      <c r="R15" s="43"/>
      <c r="S15" s="61"/>
      <c r="T15" s="43"/>
      <c r="U15" s="65"/>
      <c r="V15" s="43"/>
      <c r="W15" s="66"/>
      <c r="X15" s="45"/>
      <c r="Y15" s="43"/>
      <c r="Z15" s="43"/>
      <c r="AA15" s="73"/>
      <c r="AB15" s="45"/>
      <c r="AC15" s="43"/>
      <c r="AD15" s="61" t="e">
        <f>MAX($AD$5:AD14)+1</f>
        <v>#REF!</v>
      </c>
      <c r="AE15" s="77" t="s">
        <v>219</v>
      </c>
      <c r="AF15" s="78" t="s">
        <v>220</v>
      </c>
      <c r="AG15" s="43"/>
      <c r="AH15" s="66">
        <v>100</v>
      </c>
      <c r="AI15" s="45" t="s">
        <v>221</v>
      </c>
      <c r="AJ15" s="43"/>
      <c r="AK15" s="43"/>
      <c r="AL15" s="73" t="s">
        <v>205</v>
      </c>
      <c r="AM15" s="85"/>
      <c r="AN15" s="85"/>
      <c r="AO15" s="85"/>
      <c r="AP15" s="99" t="s">
        <v>210</v>
      </c>
      <c r="AQ15" s="94">
        <v>100</v>
      </c>
      <c r="AR15" s="95">
        <v>0</v>
      </c>
      <c r="AS15" s="99" t="s">
        <v>210</v>
      </c>
    </row>
    <row r="16" s="26" customFormat="1" ht="55.5" hidden="1" customHeight="1" spans="1:45">
      <c r="A16" s="41"/>
      <c r="B16" s="42"/>
      <c r="C16" s="43"/>
      <c r="D16" s="43"/>
      <c r="E16" s="43"/>
      <c r="F16" s="43"/>
      <c r="G16" s="44"/>
      <c r="H16" s="45"/>
      <c r="I16" s="43"/>
      <c r="J16" s="43"/>
      <c r="K16" s="54"/>
      <c r="L16" s="54"/>
      <c r="M16" s="54"/>
      <c r="N16" s="54"/>
      <c r="O16" s="43"/>
      <c r="P16" s="43"/>
      <c r="Q16" s="43"/>
      <c r="R16" s="43"/>
      <c r="S16" s="61"/>
      <c r="T16" s="43"/>
      <c r="U16" s="65"/>
      <c r="V16" s="43"/>
      <c r="W16" s="66"/>
      <c r="X16" s="45"/>
      <c r="Y16" s="43"/>
      <c r="Z16" s="43"/>
      <c r="AA16" s="73"/>
      <c r="AB16" s="45"/>
      <c r="AC16" s="43"/>
      <c r="AD16" s="61" t="e">
        <f>MAX($AD$5:AD15)+1</f>
        <v>#REF!</v>
      </c>
      <c r="AE16" s="77" t="s">
        <v>222</v>
      </c>
      <c r="AF16" s="78" t="s">
        <v>223</v>
      </c>
      <c r="AG16" s="43"/>
      <c r="AH16" s="66">
        <v>710</v>
      </c>
      <c r="AI16" s="45" t="s">
        <v>199</v>
      </c>
      <c r="AJ16" s="43"/>
      <c r="AK16" s="43"/>
      <c r="AL16" s="73" t="s">
        <v>205</v>
      </c>
      <c r="AM16" s="85"/>
      <c r="AN16" s="85"/>
      <c r="AO16" s="85"/>
      <c r="AP16" s="99" t="s">
        <v>210</v>
      </c>
      <c r="AQ16" s="94">
        <v>710</v>
      </c>
      <c r="AR16" s="95">
        <v>0</v>
      </c>
      <c r="AS16" s="99" t="s">
        <v>210</v>
      </c>
    </row>
    <row r="17" s="26" customFormat="1" ht="60.75" hidden="1" customHeight="1" spans="1:45">
      <c r="A17" s="41"/>
      <c r="B17" s="42"/>
      <c r="C17" s="43"/>
      <c r="D17" s="43"/>
      <c r="E17" s="43"/>
      <c r="F17" s="43"/>
      <c r="G17" s="44"/>
      <c r="H17" s="45"/>
      <c r="I17" s="43"/>
      <c r="J17" s="43"/>
      <c r="K17" s="54"/>
      <c r="L17" s="54"/>
      <c r="M17" s="54"/>
      <c r="N17" s="54"/>
      <c r="O17" s="43"/>
      <c r="P17" s="43"/>
      <c r="Q17" s="43"/>
      <c r="R17" s="43"/>
      <c r="S17" s="61"/>
      <c r="T17" s="43"/>
      <c r="U17" s="65"/>
      <c r="V17" s="43"/>
      <c r="W17" s="66"/>
      <c r="X17" s="45"/>
      <c r="Y17" s="43"/>
      <c r="Z17" s="43"/>
      <c r="AA17" s="73"/>
      <c r="AB17" s="45"/>
      <c r="AC17" s="43"/>
      <c r="AD17" s="61" t="e">
        <f>MAX($AD$5:AD16)+1</f>
        <v>#REF!</v>
      </c>
      <c r="AE17" s="77" t="s">
        <v>224</v>
      </c>
      <c r="AF17" s="78" t="s">
        <v>225</v>
      </c>
      <c r="AG17" s="43"/>
      <c r="AH17" s="66">
        <v>2500</v>
      </c>
      <c r="AI17" s="45" t="s">
        <v>188</v>
      </c>
      <c r="AJ17" s="43"/>
      <c r="AK17" s="43"/>
      <c r="AL17" s="73" t="s">
        <v>205</v>
      </c>
      <c r="AM17" s="85"/>
      <c r="AN17" s="85"/>
      <c r="AO17" s="85"/>
      <c r="AP17" s="99" t="s">
        <v>210</v>
      </c>
      <c r="AQ17" s="94">
        <v>2500</v>
      </c>
      <c r="AR17" s="95">
        <v>0</v>
      </c>
      <c r="AS17" s="99" t="s">
        <v>210</v>
      </c>
    </row>
    <row r="18" s="26" customFormat="1" ht="92.25" hidden="1" customHeight="1" spans="1:45">
      <c r="A18" s="41" t="e">
        <f>MAX($A$5:A17)+1</f>
        <v>#REF!</v>
      </c>
      <c r="B18" s="42" t="s">
        <v>226</v>
      </c>
      <c r="C18" s="43"/>
      <c r="D18" s="43"/>
      <c r="E18" s="43"/>
      <c r="F18" s="43"/>
      <c r="G18" s="44" t="s">
        <v>227</v>
      </c>
      <c r="H18" s="45" t="s">
        <v>228</v>
      </c>
      <c r="I18" s="43"/>
      <c r="J18" s="43"/>
      <c r="K18" s="54"/>
      <c r="L18" s="54"/>
      <c r="M18" s="54"/>
      <c r="N18" s="54"/>
      <c r="O18" s="43"/>
      <c r="P18" s="43"/>
      <c r="Q18" s="43"/>
      <c r="R18" s="43"/>
      <c r="S18" s="61" t="e">
        <f>MAX($S$5:S17)+1</f>
        <v>#REF!</v>
      </c>
      <c r="T18" s="43"/>
      <c r="U18" s="65" t="s">
        <v>229</v>
      </c>
      <c r="V18" s="43"/>
      <c r="W18" s="66">
        <v>1500</v>
      </c>
      <c r="X18" s="45" t="s">
        <v>230</v>
      </c>
      <c r="Y18" s="43"/>
      <c r="Z18" s="43"/>
      <c r="AA18" s="73" t="s">
        <v>205</v>
      </c>
      <c r="AB18" s="45" t="s">
        <v>231</v>
      </c>
      <c r="AC18" s="43"/>
      <c r="AD18" s="74" t="e">
        <f>MAX($AD$5:AD17)+1</f>
        <v>#REF!</v>
      </c>
      <c r="AE18" s="75" t="s">
        <v>232</v>
      </c>
      <c r="AF18" s="76" t="s">
        <v>233</v>
      </c>
      <c r="AG18" s="43"/>
      <c r="AH18" s="66">
        <v>1500</v>
      </c>
      <c r="AI18" s="87" t="s">
        <v>204</v>
      </c>
      <c r="AJ18" s="43"/>
      <c r="AK18" s="43"/>
      <c r="AL18" s="88" t="s">
        <v>205</v>
      </c>
      <c r="AM18" s="85"/>
      <c r="AN18" s="85"/>
      <c r="AO18" s="85"/>
      <c r="AP18" s="96" t="s">
        <v>206</v>
      </c>
      <c r="AQ18" s="94">
        <v>1500</v>
      </c>
      <c r="AR18" s="95">
        <v>0</v>
      </c>
      <c r="AS18" s="96" t="s">
        <v>206</v>
      </c>
    </row>
    <row r="19" s="26" customFormat="1" ht="71.25" hidden="1" customHeight="1" spans="1:45">
      <c r="A19" s="41" t="e">
        <f>MAX($A$5:A18)+1</f>
        <v>#REF!</v>
      </c>
      <c r="B19" s="42" t="s">
        <v>234</v>
      </c>
      <c r="C19" s="43"/>
      <c r="D19" s="43"/>
      <c r="E19" s="43"/>
      <c r="F19" s="43"/>
      <c r="G19" s="44" t="s">
        <v>213</v>
      </c>
      <c r="H19" s="45" t="s">
        <v>214</v>
      </c>
      <c r="I19" s="43"/>
      <c r="J19" s="43"/>
      <c r="K19" s="54"/>
      <c r="L19" s="54"/>
      <c r="M19" s="54"/>
      <c r="N19" s="54"/>
      <c r="O19" s="43"/>
      <c r="P19" s="43"/>
      <c r="Q19" s="43"/>
      <c r="R19" s="43"/>
      <c r="S19" s="61" t="e">
        <f>MAX($S$5:S18)+1</f>
        <v>#REF!</v>
      </c>
      <c r="T19" s="43"/>
      <c r="U19" s="65" t="s">
        <v>235</v>
      </c>
      <c r="V19" s="43"/>
      <c r="W19" s="66">
        <v>800</v>
      </c>
      <c r="X19" s="45" t="s">
        <v>236</v>
      </c>
      <c r="Y19" s="43"/>
      <c r="Z19" s="43"/>
      <c r="AA19" s="73" t="s">
        <v>237</v>
      </c>
      <c r="AB19" s="45" t="s">
        <v>216</v>
      </c>
      <c r="AC19" s="43"/>
      <c r="AD19" s="61" t="e">
        <f>MAX($AD$5:AD18)+1</f>
        <v>#REF!</v>
      </c>
      <c r="AE19" s="77" t="s">
        <v>238</v>
      </c>
      <c r="AF19" s="78" t="s">
        <v>239</v>
      </c>
      <c r="AG19" s="43"/>
      <c r="AH19" s="66">
        <v>300</v>
      </c>
      <c r="AI19" s="45" t="s">
        <v>209</v>
      </c>
      <c r="AJ19" s="43"/>
      <c r="AK19" s="43"/>
      <c r="AL19" s="73" t="s">
        <v>205</v>
      </c>
      <c r="AM19" s="85"/>
      <c r="AN19" s="85"/>
      <c r="AO19" s="85"/>
      <c r="AP19" s="99" t="s">
        <v>210</v>
      </c>
      <c r="AQ19" s="94">
        <v>300</v>
      </c>
      <c r="AR19" s="95">
        <v>0</v>
      </c>
      <c r="AS19" s="99" t="s">
        <v>210</v>
      </c>
    </row>
    <row r="20" s="26" customFormat="1" ht="45.75" hidden="1" customHeight="1" spans="1:45">
      <c r="A20" s="41"/>
      <c r="B20" s="42"/>
      <c r="C20" s="43"/>
      <c r="D20" s="43"/>
      <c r="E20" s="43"/>
      <c r="F20" s="43"/>
      <c r="G20" s="44"/>
      <c r="H20" s="45"/>
      <c r="I20" s="43"/>
      <c r="J20" s="43"/>
      <c r="K20" s="54"/>
      <c r="L20" s="54"/>
      <c r="M20" s="54"/>
      <c r="N20" s="54"/>
      <c r="O20" s="43"/>
      <c r="P20" s="43"/>
      <c r="Q20" s="43"/>
      <c r="R20" s="43"/>
      <c r="S20" s="61"/>
      <c r="T20" s="43"/>
      <c r="U20" s="65"/>
      <c r="V20" s="43"/>
      <c r="W20" s="66"/>
      <c r="X20" s="45"/>
      <c r="Y20" s="43"/>
      <c r="Z20" s="43"/>
      <c r="AA20" s="73"/>
      <c r="AB20" s="45"/>
      <c r="AC20" s="43"/>
      <c r="AD20" s="61" t="e">
        <f>MAX($AD$5:AD19)+1</f>
        <v>#REF!</v>
      </c>
      <c r="AE20" s="77" t="s">
        <v>240</v>
      </c>
      <c r="AF20" s="78" t="s">
        <v>241</v>
      </c>
      <c r="AG20" s="43"/>
      <c r="AH20" s="66">
        <v>300</v>
      </c>
      <c r="AI20" s="45" t="s">
        <v>236</v>
      </c>
      <c r="AJ20" s="43"/>
      <c r="AK20" s="43"/>
      <c r="AL20" s="73" t="s">
        <v>237</v>
      </c>
      <c r="AM20" s="85"/>
      <c r="AN20" s="85"/>
      <c r="AO20" s="85"/>
      <c r="AP20" s="99" t="s">
        <v>210</v>
      </c>
      <c r="AQ20" s="94">
        <v>300</v>
      </c>
      <c r="AR20" s="95">
        <v>0</v>
      </c>
      <c r="AS20" s="99" t="s">
        <v>210</v>
      </c>
    </row>
    <row r="21" s="26" customFormat="1" ht="58.5" hidden="1" customHeight="1" spans="1:45">
      <c r="A21" s="41"/>
      <c r="B21" s="42"/>
      <c r="C21" s="43"/>
      <c r="D21" s="43"/>
      <c r="E21" s="43"/>
      <c r="F21" s="43"/>
      <c r="G21" s="44"/>
      <c r="H21" s="45"/>
      <c r="I21" s="43"/>
      <c r="J21" s="43"/>
      <c r="K21" s="54"/>
      <c r="L21" s="54"/>
      <c r="M21" s="54"/>
      <c r="N21" s="54"/>
      <c r="O21" s="43"/>
      <c r="P21" s="43"/>
      <c r="Q21" s="43"/>
      <c r="R21" s="43"/>
      <c r="S21" s="61"/>
      <c r="T21" s="43"/>
      <c r="U21" s="65"/>
      <c r="V21" s="43"/>
      <c r="W21" s="66"/>
      <c r="X21" s="45"/>
      <c r="Y21" s="43"/>
      <c r="Z21" s="43"/>
      <c r="AA21" s="73"/>
      <c r="AB21" s="45"/>
      <c r="AC21" s="43"/>
      <c r="AD21" s="61" t="e">
        <f>MAX($AD$5:AD20)+1</f>
        <v>#REF!</v>
      </c>
      <c r="AE21" s="77" t="s">
        <v>242</v>
      </c>
      <c r="AF21" s="78" t="s">
        <v>243</v>
      </c>
      <c r="AG21" s="43"/>
      <c r="AH21" s="66">
        <v>200</v>
      </c>
      <c r="AI21" s="45" t="s">
        <v>236</v>
      </c>
      <c r="AJ21" s="43"/>
      <c r="AK21" s="43"/>
      <c r="AL21" s="73" t="s">
        <v>237</v>
      </c>
      <c r="AM21" s="85"/>
      <c r="AN21" s="85"/>
      <c r="AO21" s="85"/>
      <c r="AP21" s="99" t="s">
        <v>210</v>
      </c>
      <c r="AQ21" s="94">
        <v>200</v>
      </c>
      <c r="AR21" s="95">
        <v>0</v>
      </c>
      <c r="AS21" s="99" t="s">
        <v>210</v>
      </c>
    </row>
    <row r="22" s="26" customFormat="1" ht="59.25" hidden="1" customHeight="1" spans="1:45">
      <c r="A22" s="41"/>
      <c r="B22" s="42" t="s">
        <v>234</v>
      </c>
      <c r="C22" s="43"/>
      <c r="D22" s="43"/>
      <c r="E22" s="43"/>
      <c r="F22" s="43"/>
      <c r="G22" s="44" t="s">
        <v>244</v>
      </c>
      <c r="H22" s="45" t="s">
        <v>245</v>
      </c>
      <c r="I22" s="43"/>
      <c r="J22" s="43"/>
      <c r="K22" s="54"/>
      <c r="L22" s="54"/>
      <c r="M22" s="54"/>
      <c r="N22" s="54"/>
      <c r="O22" s="43"/>
      <c r="P22" s="43"/>
      <c r="Q22" s="43"/>
      <c r="R22" s="43"/>
      <c r="S22" s="61" t="e">
        <f>MAX($S$5:S21)+1</f>
        <v>#REF!</v>
      </c>
      <c r="T22" s="43"/>
      <c r="U22" s="65" t="s">
        <v>246</v>
      </c>
      <c r="V22" s="43"/>
      <c r="W22" s="66">
        <v>100</v>
      </c>
      <c r="X22" s="45" t="s">
        <v>199</v>
      </c>
      <c r="Y22" s="43"/>
      <c r="Z22" s="43"/>
      <c r="AA22" s="73" t="s">
        <v>200</v>
      </c>
      <c r="AB22" s="45" t="s">
        <v>212</v>
      </c>
      <c r="AC22" s="43"/>
      <c r="AD22" s="61" t="e">
        <f>MAX($AD$5:AD21)+1</f>
        <v>#REF!</v>
      </c>
      <c r="AE22" s="77" t="s">
        <v>247</v>
      </c>
      <c r="AF22" s="78" t="s">
        <v>248</v>
      </c>
      <c r="AG22" s="43"/>
      <c r="AH22" s="66">
        <v>650</v>
      </c>
      <c r="AI22" s="45" t="s">
        <v>199</v>
      </c>
      <c r="AJ22" s="43"/>
      <c r="AK22" s="43"/>
      <c r="AL22" s="73" t="s">
        <v>205</v>
      </c>
      <c r="AM22" s="85"/>
      <c r="AN22" s="85"/>
      <c r="AO22" s="85"/>
      <c r="AP22" s="99" t="s">
        <v>210</v>
      </c>
      <c r="AQ22" s="94">
        <v>650</v>
      </c>
      <c r="AR22" s="95">
        <v>0</v>
      </c>
      <c r="AS22" s="99" t="s">
        <v>210</v>
      </c>
    </row>
    <row r="23" s="26" customFormat="1" ht="49.5" hidden="1" customHeight="1" spans="1:45">
      <c r="A23" s="41"/>
      <c r="B23" s="42" t="s">
        <v>234</v>
      </c>
      <c r="C23" s="43"/>
      <c r="D23" s="43"/>
      <c r="E23" s="43"/>
      <c r="F23" s="43"/>
      <c r="G23" s="44" t="s">
        <v>244</v>
      </c>
      <c r="H23" s="45" t="s">
        <v>245</v>
      </c>
      <c r="I23" s="43"/>
      <c r="J23" s="43"/>
      <c r="K23" s="54"/>
      <c r="L23" s="54"/>
      <c r="M23" s="54"/>
      <c r="N23" s="54"/>
      <c r="O23" s="43"/>
      <c r="P23" s="43"/>
      <c r="Q23" s="43"/>
      <c r="R23" s="43"/>
      <c r="S23" s="61" t="e">
        <f>MAX($S$5:S22)+1</f>
        <v>#REF!</v>
      </c>
      <c r="T23" s="43"/>
      <c r="U23" s="65" t="s">
        <v>249</v>
      </c>
      <c r="V23" s="43"/>
      <c r="W23" s="66">
        <v>550</v>
      </c>
      <c r="X23" s="45" t="s">
        <v>199</v>
      </c>
      <c r="Y23" s="43"/>
      <c r="Z23" s="43"/>
      <c r="AA23" s="73" t="s">
        <v>205</v>
      </c>
      <c r="AB23" s="45" t="s">
        <v>216</v>
      </c>
      <c r="AC23" s="43"/>
      <c r="AD23" s="61"/>
      <c r="AE23" s="77"/>
      <c r="AF23" s="78"/>
      <c r="AG23" s="43"/>
      <c r="AH23" s="66"/>
      <c r="AI23" s="45"/>
      <c r="AJ23" s="43"/>
      <c r="AK23" s="43"/>
      <c r="AL23" s="73"/>
      <c r="AM23" s="85"/>
      <c r="AN23" s="85"/>
      <c r="AO23" s="85"/>
      <c r="AP23" s="99"/>
      <c r="AQ23" s="94"/>
      <c r="AR23" s="95"/>
      <c r="AS23" s="99"/>
    </row>
    <row r="24" s="26" customFormat="1" ht="60.75" hidden="1" spans="1:45">
      <c r="A24" s="41"/>
      <c r="B24" s="42"/>
      <c r="C24" s="43"/>
      <c r="D24" s="43"/>
      <c r="E24" s="43"/>
      <c r="F24" s="43"/>
      <c r="G24" s="44" t="s">
        <v>250</v>
      </c>
      <c r="H24" s="45" t="s">
        <v>251</v>
      </c>
      <c r="I24" s="43"/>
      <c r="J24" s="43"/>
      <c r="K24" s="54"/>
      <c r="L24" s="54"/>
      <c r="M24" s="54"/>
      <c r="N24" s="54"/>
      <c r="O24" s="43"/>
      <c r="P24" s="43"/>
      <c r="Q24" s="43"/>
      <c r="R24" s="43"/>
      <c r="S24" s="61"/>
      <c r="T24" s="43"/>
      <c r="U24" s="65"/>
      <c r="V24" s="43"/>
      <c r="W24" s="66"/>
      <c r="X24" s="45"/>
      <c r="Y24" s="43"/>
      <c r="Z24" s="43"/>
      <c r="AA24" s="73"/>
      <c r="AB24" s="45"/>
      <c r="AC24" s="43"/>
      <c r="AD24" s="61"/>
      <c r="AE24" s="77"/>
      <c r="AF24" s="78"/>
      <c r="AG24" s="43"/>
      <c r="AH24" s="66"/>
      <c r="AI24" s="45"/>
      <c r="AJ24" s="43"/>
      <c r="AK24" s="43"/>
      <c r="AL24" s="73"/>
      <c r="AM24" s="85"/>
      <c r="AN24" s="85"/>
      <c r="AO24" s="85"/>
      <c r="AP24" s="99"/>
      <c r="AQ24" s="94"/>
      <c r="AR24" s="95"/>
      <c r="AS24" s="99"/>
    </row>
    <row r="25" s="26" customFormat="1" ht="60.75" hidden="1" customHeight="1" spans="1:45">
      <c r="A25" s="41" t="e">
        <f>MAX($A$5:A24)+1</f>
        <v>#REF!</v>
      </c>
      <c r="B25" s="42" t="s">
        <v>252</v>
      </c>
      <c r="C25" s="43"/>
      <c r="D25" s="43"/>
      <c r="E25" s="43"/>
      <c r="F25" s="43"/>
      <c r="G25" s="44" t="s">
        <v>253</v>
      </c>
      <c r="H25" s="45" t="s">
        <v>254</v>
      </c>
      <c r="I25" s="43"/>
      <c r="J25" s="43"/>
      <c r="K25" s="54"/>
      <c r="L25" s="54"/>
      <c r="M25" s="54"/>
      <c r="N25" s="54"/>
      <c r="O25" s="43"/>
      <c r="P25" s="43"/>
      <c r="Q25" s="43"/>
      <c r="R25" s="43"/>
      <c r="S25" s="61" t="e">
        <f>MAX($S$5:S24)+1</f>
        <v>#REF!</v>
      </c>
      <c r="T25" s="43"/>
      <c r="U25" s="65" t="s">
        <v>255</v>
      </c>
      <c r="V25" s="43"/>
      <c r="W25" s="66">
        <v>250</v>
      </c>
      <c r="X25" s="45" t="s">
        <v>199</v>
      </c>
      <c r="Y25" s="43"/>
      <c r="Z25" s="43"/>
      <c r="AA25" s="73" t="s">
        <v>205</v>
      </c>
      <c r="AB25" s="45" t="s">
        <v>216</v>
      </c>
      <c r="AC25" s="43"/>
      <c r="AD25" s="61" t="e">
        <f>MAX($AD$5:AD24)+1</f>
        <v>#REF!</v>
      </c>
      <c r="AE25" s="77" t="s">
        <v>256</v>
      </c>
      <c r="AF25" s="78" t="s">
        <v>257</v>
      </c>
      <c r="AG25" s="43"/>
      <c r="AH25" s="66">
        <v>250</v>
      </c>
      <c r="AI25" s="45" t="s">
        <v>258</v>
      </c>
      <c r="AJ25" s="43"/>
      <c r="AK25" s="43"/>
      <c r="AL25" s="73" t="s">
        <v>205</v>
      </c>
      <c r="AM25" s="85"/>
      <c r="AN25" s="85"/>
      <c r="AO25" s="85"/>
      <c r="AP25" s="99" t="s">
        <v>210</v>
      </c>
      <c r="AQ25" s="94">
        <v>250</v>
      </c>
      <c r="AR25" s="95">
        <v>0</v>
      </c>
      <c r="AS25" s="99" t="s">
        <v>210</v>
      </c>
    </row>
    <row r="26" s="26" customFormat="1" ht="66" hidden="1" customHeight="1" spans="1:45">
      <c r="A26" s="46" t="e">
        <f>MAX($A$5:A25)+1</f>
        <v>#REF!</v>
      </c>
      <c r="B26" s="47" t="s">
        <v>259</v>
      </c>
      <c r="C26" s="43"/>
      <c r="D26" s="43"/>
      <c r="E26" s="43"/>
      <c r="F26" s="43"/>
      <c r="G26" s="48" t="s">
        <v>244</v>
      </c>
      <c r="H26" s="49" t="s">
        <v>245</v>
      </c>
      <c r="I26" s="43"/>
      <c r="J26" s="43"/>
      <c r="K26" s="54"/>
      <c r="L26" s="54"/>
      <c r="M26" s="54"/>
      <c r="N26" s="54"/>
      <c r="O26" s="43"/>
      <c r="P26" s="43"/>
      <c r="Q26" s="43"/>
      <c r="R26" s="43"/>
      <c r="S26" s="67" t="e">
        <f>MAX($S$5:S25)+1</f>
        <v>#REF!</v>
      </c>
      <c r="T26" s="43"/>
      <c r="U26" s="65" t="s">
        <v>260</v>
      </c>
      <c r="V26" s="43"/>
      <c r="W26" s="68">
        <v>42</v>
      </c>
      <c r="X26" s="49" t="s">
        <v>199</v>
      </c>
      <c r="Y26" s="43"/>
      <c r="Z26" s="43"/>
      <c r="AA26" s="79" t="s">
        <v>200</v>
      </c>
      <c r="AB26" s="49" t="s">
        <v>212</v>
      </c>
      <c r="AC26" s="43"/>
      <c r="AD26" s="67" t="e">
        <f>MAX($AD$5:AD25)+1</f>
        <v>#REF!</v>
      </c>
      <c r="AE26" s="80" t="s">
        <v>261</v>
      </c>
      <c r="AF26" s="81" t="s">
        <v>262</v>
      </c>
      <c r="AG26" s="43"/>
      <c r="AH26" s="68">
        <v>42</v>
      </c>
      <c r="AI26" s="49" t="s">
        <v>236</v>
      </c>
      <c r="AJ26" s="43"/>
      <c r="AK26" s="43"/>
      <c r="AL26" s="73" t="s">
        <v>237</v>
      </c>
      <c r="AM26" s="85"/>
      <c r="AN26" s="85"/>
      <c r="AO26" s="85"/>
      <c r="AP26" s="100" t="s">
        <v>210</v>
      </c>
      <c r="AQ26" s="101">
        <v>42</v>
      </c>
      <c r="AR26" s="102">
        <v>0</v>
      </c>
      <c r="AS26" s="100" t="s">
        <v>210</v>
      </c>
    </row>
    <row r="27" s="26" customFormat="1" ht="54" hidden="1" customHeight="1" spans="1:45">
      <c r="A27" s="46"/>
      <c r="B27" s="47" t="s">
        <v>259</v>
      </c>
      <c r="C27" s="43"/>
      <c r="D27" s="43"/>
      <c r="E27" s="43"/>
      <c r="F27" s="43"/>
      <c r="G27" s="48" t="s">
        <v>244</v>
      </c>
      <c r="H27" s="49" t="s">
        <v>245</v>
      </c>
      <c r="I27" s="43"/>
      <c r="J27" s="43"/>
      <c r="K27" s="54"/>
      <c r="L27" s="54"/>
      <c r="M27" s="54"/>
      <c r="N27" s="54"/>
      <c r="O27" s="43"/>
      <c r="P27" s="43"/>
      <c r="Q27" s="43"/>
      <c r="R27" s="43"/>
      <c r="S27" s="67" t="e">
        <f>MAX($S$5:S26)+1</f>
        <v>#REF!</v>
      </c>
      <c r="T27" s="43"/>
      <c r="U27" s="65" t="s">
        <v>263</v>
      </c>
      <c r="V27" s="43"/>
      <c r="W27" s="68">
        <v>129</v>
      </c>
      <c r="X27" s="49" t="s">
        <v>199</v>
      </c>
      <c r="Y27" s="43"/>
      <c r="Z27" s="43"/>
      <c r="AA27" s="79" t="s">
        <v>200</v>
      </c>
      <c r="AB27" s="49" t="s">
        <v>201</v>
      </c>
      <c r="AC27" s="43"/>
      <c r="AD27" s="67" t="e">
        <f>MAX($AD$5:AD26)+1</f>
        <v>#REF!</v>
      </c>
      <c r="AE27" s="80" t="s">
        <v>264</v>
      </c>
      <c r="AF27" s="81" t="s">
        <v>265</v>
      </c>
      <c r="AG27" s="43"/>
      <c r="AH27" s="66">
        <v>30</v>
      </c>
      <c r="AI27" s="45" t="s">
        <v>236</v>
      </c>
      <c r="AJ27" s="43"/>
      <c r="AK27" s="43"/>
      <c r="AL27" s="73" t="s">
        <v>237</v>
      </c>
      <c r="AM27" s="85"/>
      <c r="AN27" s="85"/>
      <c r="AO27" s="85"/>
      <c r="AP27" s="100" t="s">
        <v>210</v>
      </c>
      <c r="AQ27" s="101">
        <v>30</v>
      </c>
      <c r="AR27" s="102">
        <v>0</v>
      </c>
      <c r="AS27" s="100" t="s">
        <v>210</v>
      </c>
    </row>
    <row r="28" s="26" customFormat="1" ht="56.25" hidden="1" spans="1:45">
      <c r="A28" s="46"/>
      <c r="B28" s="47"/>
      <c r="C28" s="43"/>
      <c r="D28" s="43"/>
      <c r="E28" s="43"/>
      <c r="F28" s="43"/>
      <c r="G28" s="48"/>
      <c r="H28" s="49"/>
      <c r="I28" s="43"/>
      <c r="J28" s="43"/>
      <c r="K28" s="54"/>
      <c r="L28" s="54"/>
      <c r="M28" s="54"/>
      <c r="N28" s="54"/>
      <c r="O28" s="43"/>
      <c r="P28" s="43"/>
      <c r="Q28" s="43"/>
      <c r="R28" s="43"/>
      <c r="S28" s="67"/>
      <c r="T28" s="43"/>
      <c r="U28" s="65"/>
      <c r="V28" s="43"/>
      <c r="W28" s="68"/>
      <c r="X28" s="49"/>
      <c r="Y28" s="43"/>
      <c r="Z28" s="43"/>
      <c r="AA28" s="79"/>
      <c r="AB28" s="49"/>
      <c r="AC28" s="43"/>
      <c r="AD28" s="67" t="e">
        <f>MAX($AD$5:AD27)+1</f>
        <v>#REF!</v>
      </c>
      <c r="AE28" s="80" t="s">
        <v>266</v>
      </c>
      <c r="AF28" s="81" t="s">
        <v>267</v>
      </c>
      <c r="AG28" s="43"/>
      <c r="AH28" s="66">
        <v>30</v>
      </c>
      <c r="AI28" s="45" t="s">
        <v>236</v>
      </c>
      <c r="AJ28" s="43"/>
      <c r="AK28" s="43"/>
      <c r="AL28" s="73" t="s">
        <v>237</v>
      </c>
      <c r="AM28" s="85"/>
      <c r="AN28" s="85"/>
      <c r="AO28" s="85"/>
      <c r="AP28" s="100" t="s">
        <v>210</v>
      </c>
      <c r="AQ28" s="101">
        <v>30</v>
      </c>
      <c r="AR28" s="102">
        <v>0</v>
      </c>
      <c r="AS28" s="100" t="s">
        <v>210</v>
      </c>
    </row>
    <row r="29" s="26" customFormat="1" ht="56.25" hidden="1" spans="1:45">
      <c r="A29" s="46"/>
      <c r="B29" s="47"/>
      <c r="C29" s="43"/>
      <c r="D29" s="43"/>
      <c r="E29" s="43"/>
      <c r="F29" s="43"/>
      <c r="G29" s="48"/>
      <c r="H29" s="49"/>
      <c r="I29" s="43"/>
      <c r="J29" s="43"/>
      <c r="K29" s="54"/>
      <c r="L29" s="54"/>
      <c r="M29" s="54"/>
      <c r="N29" s="54"/>
      <c r="O29" s="43"/>
      <c r="P29" s="43"/>
      <c r="Q29" s="43"/>
      <c r="R29" s="43"/>
      <c r="S29" s="67"/>
      <c r="T29" s="43"/>
      <c r="U29" s="65"/>
      <c r="V29" s="43"/>
      <c r="W29" s="68"/>
      <c r="X29" s="49"/>
      <c r="Y29" s="43"/>
      <c r="Z29" s="43"/>
      <c r="AA29" s="79"/>
      <c r="AB29" s="49"/>
      <c r="AC29" s="43"/>
      <c r="AD29" s="67" t="e">
        <f>MAX($AD$5:AD28)+1</f>
        <v>#REF!</v>
      </c>
      <c r="AE29" s="80" t="s">
        <v>268</v>
      </c>
      <c r="AF29" s="81" t="s">
        <v>269</v>
      </c>
      <c r="AG29" s="43"/>
      <c r="AH29" s="66">
        <v>30</v>
      </c>
      <c r="AI29" s="45" t="s">
        <v>236</v>
      </c>
      <c r="AJ29" s="43"/>
      <c r="AK29" s="43"/>
      <c r="AL29" s="73" t="s">
        <v>237</v>
      </c>
      <c r="AM29" s="85"/>
      <c r="AN29" s="85"/>
      <c r="AO29" s="85"/>
      <c r="AP29" s="100" t="s">
        <v>210</v>
      </c>
      <c r="AQ29" s="101">
        <v>30</v>
      </c>
      <c r="AR29" s="102">
        <v>0</v>
      </c>
      <c r="AS29" s="100" t="s">
        <v>210</v>
      </c>
    </row>
    <row r="30" s="26" customFormat="1" ht="56.25" hidden="1" spans="1:45">
      <c r="A30" s="46"/>
      <c r="B30" s="47"/>
      <c r="C30" s="43"/>
      <c r="D30" s="43"/>
      <c r="E30" s="43"/>
      <c r="F30" s="43"/>
      <c r="G30" s="48"/>
      <c r="H30" s="49"/>
      <c r="I30" s="43"/>
      <c r="J30" s="43"/>
      <c r="K30" s="54"/>
      <c r="L30" s="54"/>
      <c r="M30" s="54"/>
      <c r="N30" s="54"/>
      <c r="O30" s="43"/>
      <c r="P30" s="43"/>
      <c r="Q30" s="43"/>
      <c r="R30" s="43"/>
      <c r="S30" s="67"/>
      <c r="T30" s="43"/>
      <c r="U30" s="65"/>
      <c r="V30" s="43"/>
      <c r="W30" s="68"/>
      <c r="X30" s="49"/>
      <c r="Y30" s="43"/>
      <c r="Z30" s="43"/>
      <c r="AA30" s="79"/>
      <c r="AB30" s="49"/>
      <c r="AC30" s="43"/>
      <c r="AD30" s="67" t="e">
        <f>MAX($AD$5:AD29)+1</f>
        <v>#REF!</v>
      </c>
      <c r="AE30" s="80" t="s">
        <v>270</v>
      </c>
      <c r="AF30" s="81" t="s">
        <v>271</v>
      </c>
      <c r="AG30" s="43"/>
      <c r="AH30" s="66">
        <v>29</v>
      </c>
      <c r="AI30" s="45" t="s">
        <v>236</v>
      </c>
      <c r="AJ30" s="43"/>
      <c r="AK30" s="43"/>
      <c r="AL30" s="73" t="s">
        <v>237</v>
      </c>
      <c r="AM30" s="85"/>
      <c r="AN30" s="85"/>
      <c r="AO30" s="85"/>
      <c r="AP30" s="100" t="s">
        <v>210</v>
      </c>
      <c r="AQ30" s="101">
        <v>29</v>
      </c>
      <c r="AR30" s="102">
        <v>0</v>
      </c>
      <c r="AS30" s="100" t="s">
        <v>210</v>
      </c>
    </row>
    <row r="31" s="26" customFormat="1" ht="56.25" hidden="1" spans="1:45">
      <c r="A31" s="46"/>
      <c r="B31" s="47"/>
      <c r="C31" s="43"/>
      <c r="D31" s="43"/>
      <c r="E31" s="43"/>
      <c r="F31" s="43"/>
      <c r="G31" s="48"/>
      <c r="H31" s="49"/>
      <c r="I31" s="43"/>
      <c r="J31" s="43"/>
      <c r="K31" s="54"/>
      <c r="L31" s="54"/>
      <c r="M31" s="54"/>
      <c r="N31" s="54"/>
      <c r="O31" s="43"/>
      <c r="P31" s="43"/>
      <c r="Q31" s="43"/>
      <c r="R31" s="43"/>
      <c r="S31" s="67"/>
      <c r="T31" s="43"/>
      <c r="U31" s="65"/>
      <c r="V31" s="43"/>
      <c r="W31" s="68"/>
      <c r="X31" s="49"/>
      <c r="Y31" s="43"/>
      <c r="Z31" s="43"/>
      <c r="AA31" s="79"/>
      <c r="AB31" s="49"/>
      <c r="AC31" s="43"/>
      <c r="AD31" s="67" t="e">
        <f>MAX($AD$5:AD30)+1</f>
        <v>#REF!</v>
      </c>
      <c r="AE31" s="80" t="s">
        <v>272</v>
      </c>
      <c r="AF31" s="81" t="s">
        <v>273</v>
      </c>
      <c r="AG31" s="43"/>
      <c r="AH31" s="66">
        <v>10</v>
      </c>
      <c r="AI31" s="45" t="s">
        <v>236</v>
      </c>
      <c r="AJ31" s="43"/>
      <c r="AK31" s="43"/>
      <c r="AL31" s="73" t="s">
        <v>237</v>
      </c>
      <c r="AM31" s="85"/>
      <c r="AN31" s="85"/>
      <c r="AO31" s="85"/>
      <c r="AP31" s="100" t="s">
        <v>210</v>
      </c>
      <c r="AQ31" s="101">
        <v>10</v>
      </c>
      <c r="AR31" s="102">
        <v>0</v>
      </c>
      <c r="AS31" s="100" t="s">
        <v>210</v>
      </c>
    </row>
    <row r="32" s="26" customFormat="1" ht="75" hidden="1" spans="1:45">
      <c r="A32" s="41" t="e">
        <f>MAX($A$5:A31)+1</f>
        <v>#REF!</v>
      </c>
      <c r="B32" s="42" t="s">
        <v>274</v>
      </c>
      <c r="C32" s="43"/>
      <c r="D32" s="43"/>
      <c r="E32" s="43"/>
      <c r="F32" s="43"/>
      <c r="G32" s="44" t="s">
        <v>181</v>
      </c>
      <c r="H32" s="45" t="s">
        <v>182</v>
      </c>
      <c r="I32" s="43"/>
      <c r="J32" s="43"/>
      <c r="K32" s="54"/>
      <c r="L32" s="54"/>
      <c r="M32" s="54"/>
      <c r="N32" s="54"/>
      <c r="O32" s="43"/>
      <c r="P32" s="43"/>
      <c r="Q32" s="43"/>
      <c r="R32" s="43"/>
      <c r="S32" s="61" t="e">
        <f>MAX($S$5:S31)+1</f>
        <v>#REF!</v>
      </c>
      <c r="T32" s="43"/>
      <c r="U32" s="65" t="s">
        <v>275</v>
      </c>
      <c r="V32" s="43"/>
      <c r="W32" s="66">
        <v>200</v>
      </c>
      <c r="X32" s="45" t="s">
        <v>236</v>
      </c>
      <c r="Y32" s="43"/>
      <c r="Z32" s="43"/>
      <c r="AA32" s="73" t="s">
        <v>237</v>
      </c>
      <c r="AB32" s="45" t="s">
        <v>216</v>
      </c>
      <c r="AC32" s="43"/>
      <c r="AD32" s="61" t="e">
        <f>MAX($AD$5:AD31)+1</f>
        <v>#REF!</v>
      </c>
      <c r="AE32" s="77" t="s">
        <v>276</v>
      </c>
      <c r="AF32" s="78" t="s">
        <v>277</v>
      </c>
      <c r="AG32" s="43"/>
      <c r="AH32" s="66">
        <v>200</v>
      </c>
      <c r="AI32" s="45" t="s">
        <v>236</v>
      </c>
      <c r="AJ32" s="43"/>
      <c r="AK32" s="43"/>
      <c r="AL32" s="73" t="s">
        <v>237</v>
      </c>
      <c r="AM32" s="85"/>
      <c r="AN32" s="85"/>
      <c r="AO32" s="85"/>
      <c r="AP32" s="99" t="s">
        <v>210</v>
      </c>
      <c r="AQ32" s="94">
        <v>200</v>
      </c>
      <c r="AR32" s="95">
        <v>0</v>
      </c>
      <c r="AS32" s="99" t="s">
        <v>210</v>
      </c>
    </row>
    <row r="33" s="26" customFormat="1" ht="60.75" hidden="1" spans="1:45">
      <c r="A33" s="41"/>
      <c r="B33" s="42" t="s">
        <v>274</v>
      </c>
      <c r="C33" s="43"/>
      <c r="D33" s="43"/>
      <c r="E33" s="43"/>
      <c r="F33" s="43"/>
      <c r="G33" s="44" t="s">
        <v>278</v>
      </c>
      <c r="H33" s="45" t="s">
        <v>279</v>
      </c>
      <c r="I33" s="43"/>
      <c r="J33" s="43"/>
      <c r="K33" s="54"/>
      <c r="L33" s="54"/>
      <c r="M33" s="54"/>
      <c r="N33" s="54"/>
      <c r="O33" s="43"/>
      <c r="P33" s="43"/>
      <c r="Q33" s="43"/>
      <c r="R33" s="43"/>
      <c r="S33" s="61" t="e">
        <f>MAX($S$5:S32)+1</f>
        <v>#REF!</v>
      </c>
      <c r="T33" s="43"/>
      <c r="U33" s="65" t="s">
        <v>280</v>
      </c>
      <c r="V33" s="43"/>
      <c r="W33" s="66">
        <v>200</v>
      </c>
      <c r="X33" s="45" t="s">
        <v>188</v>
      </c>
      <c r="Y33" s="43"/>
      <c r="Z33" s="43"/>
      <c r="AA33" s="73" t="s">
        <v>237</v>
      </c>
      <c r="AB33" s="45" t="s">
        <v>216</v>
      </c>
      <c r="AC33" s="43"/>
      <c r="AD33" s="61" t="e">
        <f>MAX($AD$5:AD32)+1</f>
        <v>#REF!</v>
      </c>
      <c r="AE33" s="77" t="s">
        <v>281</v>
      </c>
      <c r="AF33" s="78" t="s">
        <v>282</v>
      </c>
      <c r="AG33" s="43"/>
      <c r="AH33" s="66">
        <v>200</v>
      </c>
      <c r="AI33" s="45" t="s">
        <v>188</v>
      </c>
      <c r="AJ33" s="43"/>
      <c r="AK33" s="43"/>
      <c r="AL33" s="73" t="s">
        <v>205</v>
      </c>
      <c r="AM33" s="85"/>
      <c r="AN33" s="85"/>
      <c r="AO33" s="85"/>
      <c r="AP33" s="99" t="s">
        <v>210</v>
      </c>
      <c r="AQ33" s="94">
        <v>200</v>
      </c>
      <c r="AR33" s="95">
        <v>0</v>
      </c>
      <c r="AS33" s="99" t="s">
        <v>210</v>
      </c>
    </row>
    <row r="34" s="26" customFormat="1" ht="37.5" hidden="1" customHeight="1" spans="1:45">
      <c r="A34" s="41"/>
      <c r="B34" s="42" t="s">
        <v>274</v>
      </c>
      <c r="C34" s="43"/>
      <c r="D34" s="43"/>
      <c r="E34" s="43"/>
      <c r="F34" s="43"/>
      <c r="G34" s="44" t="s">
        <v>253</v>
      </c>
      <c r="H34" s="45" t="s">
        <v>254</v>
      </c>
      <c r="I34" s="43"/>
      <c r="J34" s="43"/>
      <c r="K34" s="54"/>
      <c r="L34" s="54"/>
      <c r="M34" s="54"/>
      <c r="N34" s="54"/>
      <c r="O34" s="43"/>
      <c r="P34" s="43"/>
      <c r="Q34" s="43"/>
      <c r="R34" s="43"/>
      <c r="S34" s="61" t="e">
        <f>MAX($S$5:S33)+1</f>
        <v>#REF!</v>
      </c>
      <c r="T34" s="43"/>
      <c r="U34" s="65" t="s">
        <v>283</v>
      </c>
      <c r="V34" s="43"/>
      <c r="W34" s="66">
        <v>90</v>
      </c>
      <c r="X34" s="45" t="s">
        <v>284</v>
      </c>
      <c r="Y34" s="43"/>
      <c r="Z34" s="43"/>
      <c r="AA34" s="73" t="s">
        <v>205</v>
      </c>
      <c r="AB34" s="45" t="s">
        <v>216</v>
      </c>
      <c r="AC34" s="43"/>
      <c r="AD34" s="61" t="e">
        <f>MAX($AD$5:AD33)+1</f>
        <v>#REF!</v>
      </c>
      <c r="AE34" s="77" t="s">
        <v>285</v>
      </c>
      <c r="AF34" s="78" t="s">
        <v>286</v>
      </c>
      <c r="AG34" s="43"/>
      <c r="AH34" s="66">
        <v>10</v>
      </c>
      <c r="AI34" s="45" t="s">
        <v>284</v>
      </c>
      <c r="AJ34" s="43"/>
      <c r="AK34" s="43"/>
      <c r="AL34" s="73" t="s">
        <v>205</v>
      </c>
      <c r="AM34" s="85"/>
      <c r="AN34" s="85"/>
      <c r="AO34" s="85"/>
      <c r="AP34" s="99" t="s">
        <v>210</v>
      </c>
      <c r="AQ34" s="94">
        <v>10</v>
      </c>
      <c r="AR34" s="95">
        <v>0</v>
      </c>
      <c r="AS34" s="99" t="s">
        <v>210</v>
      </c>
    </row>
    <row r="35" s="26" customFormat="1" ht="37.5" hidden="1" customHeight="1" spans="1:45">
      <c r="A35" s="41"/>
      <c r="B35" s="42"/>
      <c r="C35" s="43"/>
      <c r="D35" s="43"/>
      <c r="E35" s="43"/>
      <c r="F35" s="43"/>
      <c r="G35" s="44"/>
      <c r="H35" s="45"/>
      <c r="I35" s="43"/>
      <c r="J35" s="43"/>
      <c r="K35" s="54"/>
      <c r="L35" s="54"/>
      <c r="M35" s="54"/>
      <c r="N35" s="54"/>
      <c r="O35" s="43"/>
      <c r="P35" s="43"/>
      <c r="Q35" s="43"/>
      <c r="R35" s="43"/>
      <c r="S35" s="61"/>
      <c r="T35" s="43"/>
      <c r="U35" s="65"/>
      <c r="V35" s="43"/>
      <c r="W35" s="66"/>
      <c r="X35" s="45"/>
      <c r="Y35" s="43"/>
      <c r="Z35" s="43"/>
      <c r="AA35" s="73"/>
      <c r="AB35" s="45"/>
      <c r="AC35" s="43"/>
      <c r="AD35" s="61" t="e">
        <f>MAX($AD$5:AD34)+1</f>
        <v>#REF!</v>
      </c>
      <c r="AE35" s="77" t="s">
        <v>287</v>
      </c>
      <c r="AF35" s="78" t="s">
        <v>288</v>
      </c>
      <c r="AG35" s="43"/>
      <c r="AH35" s="66">
        <v>10</v>
      </c>
      <c r="AI35" s="45" t="s">
        <v>284</v>
      </c>
      <c r="AJ35" s="43"/>
      <c r="AK35" s="43"/>
      <c r="AL35" s="73" t="s">
        <v>205</v>
      </c>
      <c r="AM35" s="85"/>
      <c r="AN35" s="85"/>
      <c r="AO35" s="85"/>
      <c r="AP35" s="99" t="s">
        <v>210</v>
      </c>
      <c r="AQ35" s="94">
        <v>10</v>
      </c>
      <c r="AR35" s="95">
        <v>0</v>
      </c>
      <c r="AS35" s="99" t="s">
        <v>210</v>
      </c>
    </row>
    <row r="36" s="26" customFormat="1" ht="75" hidden="1" spans="1:45">
      <c r="A36" s="41"/>
      <c r="B36" s="42"/>
      <c r="C36" s="43"/>
      <c r="D36" s="43"/>
      <c r="E36" s="43"/>
      <c r="F36" s="43"/>
      <c r="G36" s="44"/>
      <c r="H36" s="45"/>
      <c r="I36" s="43"/>
      <c r="J36" s="43"/>
      <c r="K36" s="54"/>
      <c r="L36" s="54"/>
      <c r="M36" s="54"/>
      <c r="N36" s="54"/>
      <c r="O36" s="43"/>
      <c r="P36" s="43"/>
      <c r="Q36" s="43"/>
      <c r="R36" s="43"/>
      <c r="S36" s="61"/>
      <c r="T36" s="43"/>
      <c r="U36" s="65"/>
      <c r="V36" s="43"/>
      <c r="W36" s="66"/>
      <c r="X36" s="45"/>
      <c r="Y36" s="43"/>
      <c r="Z36" s="43"/>
      <c r="AA36" s="73"/>
      <c r="AB36" s="45"/>
      <c r="AC36" s="43"/>
      <c r="AD36" s="61" t="e">
        <f>MAX($AD$5:AD35)+1</f>
        <v>#REF!</v>
      </c>
      <c r="AE36" s="77" t="s">
        <v>289</v>
      </c>
      <c r="AF36" s="78" t="s">
        <v>290</v>
      </c>
      <c r="AG36" s="43"/>
      <c r="AH36" s="66">
        <v>70</v>
      </c>
      <c r="AI36" s="45" t="s">
        <v>236</v>
      </c>
      <c r="AJ36" s="43"/>
      <c r="AK36" s="43"/>
      <c r="AL36" s="73" t="s">
        <v>205</v>
      </c>
      <c r="AM36" s="85"/>
      <c r="AN36" s="85"/>
      <c r="AO36" s="85"/>
      <c r="AP36" s="99" t="s">
        <v>210</v>
      </c>
      <c r="AQ36" s="94">
        <v>70</v>
      </c>
      <c r="AR36" s="95">
        <v>0</v>
      </c>
      <c r="AS36" s="99" t="s">
        <v>210</v>
      </c>
    </row>
    <row r="37" s="26" customFormat="1" ht="60.75" hidden="1" spans="1:45">
      <c r="A37" s="41" t="e">
        <f>MAX($A$5:A36)+1</f>
        <v>#REF!</v>
      </c>
      <c r="B37" s="42" t="s">
        <v>291</v>
      </c>
      <c r="C37" s="43"/>
      <c r="D37" s="43"/>
      <c r="E37" s="43"/>
      <c r="F37" s="43"/>
      <c r="G37" s="44" t="s">
        <v>227</v>
      </c>
      <c r="H37" s="45" t="s">
        <v>228</v>
      </c>
      <c r="I37" s="43"/>
      <c r="J37" s="43"/>
      <c r="K37" s="54"/>
      <c r="L37" s="54"/>
      <c r="M37" s="54"/>
      <c r="N37" s="54"/>
      <c r="O37" s="43"/>
      <c r="P37" s="43"/>
      <c r="Q37" s="43"/>
      <c r="R37" s="43"/>
      <c r="S37" s="61" t="e">
        <f>MAX($S$5:S36)+1</f>
        <v>#REF!</v>
      </c>
      <c r="T37" s="43"/>
      <c r="U37" s="65" t="s">
        <v>292</v>
      </c>
      <c r="V37" s="43"/>
      <c r="W37" s="66">
        <v>400</v>
      </c>
      <c r="X37" s="45" t="s">
        <v>199</v>
      </c>
      <c r="Y37" s="43"/>
      <c r="Z37" s="43"/>
      <c r="AA37" s="73" t="s">
        <v>205</v>
      </c>
      <c r="AB37" s="45" t="s">
        <v>293</v>
      </c>
      <c r="AC37" s="43"/>
      <c r="AD37" s="61" t="e">
        <f>MAX($AD$5:AD36)+1</f>
        <v>#REF!</v>
      </c>
      <c r="AE37" s="77" t="s">
        <v>294</v>
      </c>
      <c r="AF37" s="78" t="s">
        <v>295</v>
      </c>
      <c r="AG37" s="43"/>
      <c r="AH37" s="86">
        <v>400</v>
      </c>
      <c r="AI37" s="45" t="s">
        <v>236</v>
      </c>
      <c r="AJ37" s="43"/>
      <c r="AK37" s="43"/>
      <c r="AL37" s="73" t="s">
        <v>205</v>
      </c>
      <c r="AM37" s="85"/>
      <c r="AN37" s="85"/>
      <c r="AO37" s="85"/>
      <c r="AP37" s="99" t="s">
        <v>210</v>
      </c>
      <c r="AQ37" s="97">
        <v>400</v>
      </c>
      <c r="AR37" s="98">
        <v>0</v>
      </c>
      <c r="AS37" s="99" t="s">
        <v>210</v>
      </c>
    </row>
    <row r="38" s="26" customFormat="1" ht="60.75" hidden="1" spans="1:45">
      <c r="A38" s="41"/>
      <c r="B38" s="42"/>
      <c r="C38" s="43"/>
      <c r="D38" s="43"/>
      <c r="E38" s="43"/>
      <c r="F38" s="43"/>
      <c r="G38" s="44" t="s">
        <v>253</v>
      </c>
      <c r="H38" s="45" t="s">
        <v>254</v>
      </c>
      <c r="I38" s="43"/>
      <c r="J38" s="43"/>
      <c r="K38" s="54"/>
      <c r="L38" s="54"/>
      <c r="M38" s="54"/>
      <c r="N38" s="54"/>
      <c r="O38" s="43"/>
      <c r="P38" s="43"/>
      <c r="Q38" s="43"/>
      <c r="R38" s="43"/>
      <c r="S38" s="61"/>
      <c r="T38" s="43"/>
      <c r="U38" s="65"/>
      <c r="V38" s="43"/>
      <c r="W38" s="66"/>
      <c r="X38" s="45"/>
      <c r="Y38" s="43"/>
      <c r="Z38" s="43"/>
      <c r="AA38" s="73"/>
      <c r="AB38" s="45"/>
      <c r="AC38" s="43"/>
      <c r="AD38" s="61"/>
      <c r="AE38" s="77"/>
      <c r="AF38" s="78"/>
      <c r="AG38" s="43"/>
      <c r="AH38" s="86"/>
      <c r="AI38" s="45"/>
      <c r="AJ38" s="43"/>
      <c r="AK38" s="43"/>
      <c r="AL38" s="73"/>
      <c r="AM38" s="85"/>
      <c r="AN38" s="85"/>
      <c r="AO38" s="85"/>
      <c r="AP38" s="99"/>
      <c r="AQ38" s="97"/>
      <c r="AR38" s="98"/>
      <c r="AS38" s="99"/>
    </row>
    <row r="39" s="26" customFormat="1" ht="60.75" hidden="1" spans="1:45">
      <c r="A39" s="41"/>
      <c r="B39" s="42" t="s">
        <v>291</v>
      </c>
      <c r="C39" s="43"/>
      <c r="D39" s="43"/>
      <c r="E39" s="43"/>
      <c r="F39" s="43"/>
      <c r="G39" s="44" t="s">
        <v>227</v>
      </c>
      <c r="H39" s="45" t="s">
        <v>228</v>
      </c>
      <c r="I39" s="43"/>
      <c r="J39" s="43"/>
      <c r="K39" s="54"/>
      <c r="L39" s="54"/>
      <c r="M39" s="54"/>
      <c r="N39" s="54"/>
      <c r="O39" s="43"/>
      <c r="P39" s="43"/>
      <c r="Q39" s="43"/>
      <c r="R39" s="43"/>
      <c r="S39" s="61" t="e">
        <f>MAX($S$5:S38)+1</f>
        <v>#REF!</v>
      </c>
      <c r="T39" s="43"/>
      <c r="U39" s="65" t="s">
        <v>296</v>
      </c>
      <c r="V39" s="43"/>
      <c r="W39" s="66">
        <v>300</v>
      </c>
      <c r="X39" s="45" t="s">
        <v>236</v>
      </c>
      <c r="Y39" s="43"/>
      <c r="Z39" s="43"/>
      <c r="AA39" s="73" t="s">
        <v>205</v>
      </c>
      <c r="AB39" s="45" t="s">
        <v>293</v>
      </c>
      <c r="AC39" s="43"/>
      <c r="AD39" s="61" t="e">
        <f>MAX($AD$5:AD38)+1</f>
        <v>#REF!</v>
      </c>
      <c r="AE39" s="77" t="s">
        <v>297</v>
      </c>
      <c r="AF39" s="78" t="s">
        <v>298</v>
      </c>
      <c r="AG39" s="43"/>
      <c r="AH39" s="86">
        <v>300</v>
      </c>
      <c r="AI39" s="45" t="s">
        <v>199</v>
      </c>
      <c r="AJ39" s="43"/>
      <c r="AK39" s="43"/>
      <c r="AL39" s="73" t="s">
        <v>205</v>
      </c>
      <c r="AM39" s="85"/>
      <c r="AN39" s="85"/>
      <c r="AO39" s="85"/>
      <c r="AP39" s="99" t="s">
        <v>210</v>
      </c>
      <c r="AQ39" s="97">
        <v>300</v>
      </c>
      <c r="AR39" s="98">
        <v>0</v>
      </c>
      <c r="AS39" s="99" t="s">
        <v>210</v>
      </c>
    </row>
    <row r="40" s="26" customFormat="1" ht="60.75" hidden="1" spans="1:45">
      <c r="A40" s="41"/>
      <c r="B40" s="42"/>
      <c r="C40" s="43"/>
      <c r="D40" s="43"/>
      <c r="E40" s="43"/>
      <c r="F40" s="43"/>
      <c r="G40" s="44" t="s">
        <v>253</v>
      </c>
      <c r="H40" s="45" t="s">
        <v>254</v>
      </c>
      <c r="I40" s="43"/>
      <c r="J40" s="43"/>
      <c r="K40" s="54"/>
      <c r="L40" s="54"/>
      <c r="M40" s="54"/>
      <c r="N40" s="54"/>
      <c r="O40" s="43"/>
      <c r="P40" s="43"/>
      <c r="Q40" s="43"/>
      <c r="R40" s="43"/>
      <c r="S40" s="61"/>
      <c r="T40" s="43"/>
      <c r="U40" s="65"/>
      <c r="V40" s="43"/>
      <c r="W40" s="66"/>
      <c r="X40" s="45"/>
      <c r="Y40" s="43"/>
      <c r="Z40" s="43"/>
      <c r="AA40" s="73"/>
      <c r="AB40" s="45"/>
      <c r="AC40" s="43"/>
      <c r="AD40" s="61"/>
      <c r="AE40" s="77"/>
      <c r="AF40" s="78"/>
      <c r="AG40" s="43"/>
      <c r="AH40" s="86"/>
      <c r="AI40" s="45"/>
      <c r="AJ40" s="43"/>
      <c r="AK40" s="43"/>
      <c r="AL40" s="73"/>
      <c r="AM40" s="85"/>
      <c r="AN40" s="85"/>
      <c r="AO40" s="85"/>
      <c r="AP40" s="99"/>
      <c r="AQ40" s="97"/>
      <c r="AR40" s="98"/>
      <c r="AS40" s="99"/>
    </row>
    <row r="41" s="26" customFormat="1" ht="75" hidden="1" spans="1:45">
      <c r="A41" s="41" t="e">
        <f>MAX($A$5:A40)+1</f>
        <v>#REF!</v>
      </c>
      <c r="B41" s="42" t="s">
        <v>299</v>
      </c>
      <c r="C41" s="43"/>
      <c r="D41" s="43"/>
      <c r="E41" s="43"/>
      <c r="F41" s="43"/>
      <c r="G41" s="44" t="s">
        <v>227</v>
      </c>
      <c r="H41" s="45" t="s">
        <v>228</v>
      </c>
      <c r="I41" s="43"/>
      <c r="J41" s="43"/>
      <c r="K41" s="54"/>
      <c r="L41" s="54"/>
      <c r="M41" s="54"/>
      <c r="N41" s="54"/>
      <c r="O41" s="43"/>
      <c r="P41" s="43"/>
      <c r="Q41" s="43"/>
      <c r="R41" s="43"/>
      <c r="S41" s="61" t="e">
        <f>MAX($S$5:S40)+1</f>
        <v>#REF!</v>
      </c>
      <c r="T41" s="43"/>
      <c r="U41" s="65" t="s">
        <v>300</v>
      </c>
      <c r="V41" s="43"/>
      <c r="W41" s="66">
        <v>100</v>
      </c>
      <c r="X41" s="45" t="s">
        <v>236</v>
      </c>
      <c r="Y41" s="43"/>
      <c r="Z41" s="43"/>
      <c r="AA41" s="73" t="s">
        <v>205</v>
      </c>
      <c r="AB41" s="45" t="s">
        <v>293</v>
      </c>
      <c r="AC41" s="43"/>
      <c r="AD41" s="61" t="e">
        <f>MAX($AD$5:AD40)+1</f>
        <v>#REF!</v>
      </c>
      <c r="AE41" s="77" t="s">
        <v>301</v>
      </c>
      <c r="AF41" s="78" t="s">
        <v>302</v>
      </c>
      <c r="AG41" s="43"/>
      <c r="AH41" s="66">
        <v>100</v>
      </c>
      <c r="AI41" s="45" t="s">
        <v>236</v>
      </c>
      <c r="AJ41" s="43"/>
      <c r="AK41" s="43"/>
      <c r="AL41" s="73" t="s">
        <v>205</v>
      </c>
      <c r="AM41" s="85"/>
      <c r="AN41" s="85"/>
      <c r="AO41" s="85"/>
      <c r="AP41" s="99" t="s">
        <v>210</v>
      </c>
      <c r="AQ41" s="94">
        <v>100</v>
      </c>
      <c r="AR41" s="95">
        <v>0</v>
      </c>
      <c r="AS41" s="99" t="s">
        <v>210</v>
      </c>
    </row>
    <row r="42" s="26" customFormat="1" ht="60.75" hidden="1" spans="1:45">
      <c r="A42" s="41" t="e">
        <f>MAX($A$5:A41)+1</f>
        <v>#REF!</v>
      </c>
      <c r="B42" s="42" t="s">
        <v>303</v>
      </c>
      <c r="C42" s="43"/>
      <c r="D42" s="43"/>
      <c r="E42" s="43"/>
      <c r="F42" s="43"/>
      <c r="G42" s="44" t="s">
        <v>304</v>
      </c>
      <c r="H42" s="50" t="s">
        <v>305</v>
      </c>
      <c r="I42" s="43"/>
      <c r="J42" s="43"/>
      <c r="K42" s="54"/>
      <c r="L42" s="54"/>
      <c r="M42" s="54"/>
      <c r="N42" s="54"/>
      <c r="O42" s="43"/>
      <c r="P42" s="43"/>
      <c r="Q42" s="43"/>
      <c r="R42" s="43"/>
      <c r="S42" s="61" t="e">
        <f>MAX($S$5:S41)+1</f>
        <v>#REF!</v>
      </c>
      <c r="T42" s="43"/>
      <c r="U42" s="65" t="s">
        <v>306</v>
      </c>
      <c r="V42" s="43"/>
      <c r="W42" s="69">
        <v>77</v>
      </c>
      <c r="X42" s="45" t="s">
        <v>258</v>
      </c>
      <c r="Y42" s="43"/>
      <c r="Z42" s="43"/>
      <c r="AA42" s="73" t="s">
        <v>200</v>
      </c>
      <c r="AB42" s="45" t="s">
        <v>201</v>
      </c>
      <c r="AC42" s="43"/>
      <c r="AD42" s="61" t="e">
        <f>MAX($AD$5:AD41)+1</f>
        <v>#REF!</v>
      </c>
      <c r="AE42" s="77" t="s">
        <v>307</v>
      </c>
      <c r="AF42" s="78" t="s">
        <v>308</v>
      </c>
      <c r="AG42" s="43"/>
      <c r="AH42" s="86">
        <v>187</v>
      </c>
      <c r="AI42" s="45" t="s">
        <v>309</v>
      </c>
      <c r="AJ42" s="43"/>
      <c r="AK42" s="43"/>
      <c r="AL42" s="73" t="s">
        <v>205</v>
      </c>
      <c r="AM42" s="85"/>
      <c r="AN42" s="85"/>
      <c r="AO42" s="85"/>
      <c r="AP42" s="99" t="s">
        <v>210</v>
      </c>
      <c r="AQ42" s="97">
        <v>187.22</v>
      </c>
      <c r="AR42" s="98">
        <v>0.219999999999999</v>
      </c>
      <c r="AS42" s="99" t="s">
        <v>210</v>
      </c>
    </row>
    <row r="43" s="26" customFormat="1" hidden="1" customHeight="1" spans="1:45">
      <c r="A43" s="41"/>
      <c r="B43" s="51" t="s">
        <v>303</v>
      </c>
      <c r="C43" s="43"/>
      <c r="D43" s="43"/>
      <c r="E43" s="43"/>
      <c r="F43" s="43"/>
      <c r="G43" s="44" t="s">
        <v>310</v>
      </c>
      <c r="H43" s="50" t="s">
        <v>311</v>
      </c>
      <c r="I43" s="43"/>
      <c r="J43" s="43"/>
      <c r="K43" s="54"/>
      <c r="L43" s="54"/>
      <c r="M43" s="54"/>
      <c r="N43" s="54"/>
      <c r="O43" s="43"/>
      <c r="P43" s="43"/>
      <c r="Q43" s="43"/>
      <c r="R43" s="43"/>
      <c r="S43" s="70" t="e">
        <f>MAX($S$5:S42)+1</f>
        <v>#REF!</v>
      </c>
      <c r="T43" s="43"/>
      <c r="U43" s="65" t="s">
        <v>312</v>
      </c>
      <c r="V43" s="43"/>
      <c r="W43" s="66">
        <v>140</v>
      </c>
      <c r="X43" s="71" t="s">
        <v>313</v>
      </c>
      <c r="Y43" s="43"/>
      <c r="Z43" s="43"/>
      <c r="AA43" s="43" t="s">
        <v>200</v>
      </c>
      <c r="AB43" s="71" t="s">
        <v>201</v>
      </c>
      <c r="AC43" s="43"/>
      <c r="AD43" s="61"/>
      <c r="AE43" s="77"/>
      <c r="AF43" s="78"/>
      <c r="AG43" s="43"/>
      <c r="AH43" s="86"/>
      <c r="AI43" s="45"/>
      <c r="AJ43" s="43"/>
      <c r="AK43" s="43"/>
      <c r="AL43" s="73"/>
      <c r="AM43" s="85"/>
      <c r="AN43" s="85"/>
      <c r="AO43" s="85"/>
      <c r="AP43" s="99"/>
      <c r="AQ43" s="97"/>
      <c r="AR43" s="98"/>
      <c r="AS43" s="99"/>
    </row>
    <row r="44" s="26" customFormat="1" ht="32.25" hidden="1" customHeight="1" spans="1:45">
      <c r="A44" s="41"/>
      <c r="B44" s="42"/>
      <c r="C44" s="43"/>
      <c r="D44" s="43"/>
      <c r="E44" s="43"/>
      <c r="F44" s="43"/>
      <c r="G44" s="44"/>
      <c r="H44" s="50"/>
      <c r="I44" s="43"/>
      <c r="J44" s="43"/>
      <c r="K44" s="54"/>
      <c r="L44" s="54"/>
      <c r="M44" s="54"/>
      <c r="N44" s="54"/>
      <c r="O44" s="43"/>
      <c r="P44" s="43"/>
      <c r="Q44" s="43"/>
      <c r="R44" s="43"/>
      <c r="S44" s="61"/>
      <c r="T44" s="43"/>
      <c r="U44" s="65"/>
      <c r="V44" s="43"/>
      <c r="W44" s="66"/>
      <c r="X44" s="45"/>
      <c r="Y44" s="43"/>
      <c r="Z44" s="43"/>
      <c r="AA44" s="43"/>
      <c r="AB44" s="71"/>
      <c r="AC44" s="43"/>
      <c r="AD44" s="61" t="e">
        <f>MAX($AD$5:AD43)+1</f>
        <v>#REF!</v>
      </c>
      <c r="AE44" s="77" t="s">
        <v>314</v>
      </c>
      <c r="AF44" s="78" t="s">
        <v>315</v>
      </c>
      <c r="AG44" s="43"/>
      <c r="AH44" s="86">
        <v>600</v>
      </c>
      <c r="AI44" s="45" t="s">
        <v>316</v>
      </c>
      <c r="AJ44" s="43"/>
      <c r="AK44" s="43"/>
      <c r="AL44" s="73" t="s">
        <v>205</v>
      </c>
      <c r="AM44" s="85"/>
      <c r="AN44" s="85"/>
      <c r="AO44" s="85"/>
      <c r="AP44" s="99" t="s">
        <v>210</v>
      </c>
      <c r="AQ44" s="97">
        <v>600</v>
      </c>
      <c r="AR44" s="98">
        <v>0</v>
      </c>
      <c r="AS44" s="99" t="s">
        <v>210</v>
      </c>
    </row>
    <row r="45" s="26" customFormat="1" ht="60.75" hidden="1" spans="1:45">
      <c r="A45" s="41"/>
      <c r="B45" s="51" t="s">
        <v>303</v>
      </c>
      <c r="C45" s="43"/>
      <c r="D45" s="43"/>
      <c r="E45" s="43"/>
      <c r="F45" s="43"/>
      <c r="G45" s="44" t="s">
        <v>244</v>
      </c>
      <c r="H45" s="45" t="s">
        <v>245</v>
      </c>
      <c r="I45" s="43"/>
      <c r="J45" s="43"/>
      <c r="K45" s="54"/>
      <c r="L45" s="54"/>
      <c r="M45" s="54"/>
      <c r="N45" s="54"/>
      <c r="O45" s="43"/>
      <c r="P45" s="43"/>
      <c r="Q45" s="43"/>
      <c r="R45" s="43"/>
      <c r="S45" s="70" t="e">
        <f>MAX($S$5:S44)+1</f>
        <v>#REF!</v>
      </c>
      <c r="T45" s="43"/>
      <c r="U45" s="65" t="s">
        <v>317</v>
      </c>
      <c r="V45" s="43"/>
      <c r="W45" s="66">
        <v>300</v>
      </c>
      <c r="X45" s="71" t="s">
        <v>313</v>
      </c>
      <c r="Y45" s="43"/>
      <c r="Z45" s="43"/>
      <c r="AA45" s="43" t="s">
        <v>200</v>
      </c>
      <c r="AB45" s="71" t="s">
        <v>201</v>
      </c>
      <c r="AC45" s="43"/>
      <c r="AD45" s="61"/>
      <c r="AE45" s="77"/>
      <c r="AF45" s="78"/>
      <c r="AG45" s="43"/>
      <c r="AH45" s="86"/>
      <c r="AI45" s="45"/>
      <c r="AJ45" s="43"/>
      <c r="AK45" s="43"/>
      <c r="AL45" s="73"/>
      <c r="AM45" s="85"/>
      <c r="AN45" s="85"/>
      <c r="AO45" s="85"/>
      <c r="AP45" s="99"/>
      <c r="AQ45" s="97"/>
      <c r="AR45" s="98"/>
      <c r="AS45" s="99"/>
    </row>
    <row r="46" s="26" customFormat="1" ht="60.75" hidden="1" spans="1:45">
      <c r="A46" s="41"/>
      <c r="B46" s="51" t="s">
        <v>303</v>
      </c>
      <c r="C46" s="43"/>
      <c r="D46" s="43"/>
      <c r="E46" s="43"/>
      <c r="F46" s="43"/>
      <c r="G46" s="44" t="s">
        <v>196</v>
      </c>
      <c r="H46" s="45" t="s">
        <v>197</v>
      </c>
      <c r="I46" s="43"/>
      <c r="J46" s="43"/>
      <c r="K46" s="54"/>
      <c r="L46" s="54"/>
      <c r="M46" s="54"/>
      <c r="N46" s="54"/>
      <c r="O46" s="43"/>
      <c r="P46" s="43"/>
      <c r="Q46" s="43"/>
      <c r="R46" s="43"/>
      <c r="S46" s="70" t="e">
        <f>MAX($S$5:S45)+1</f>
        <v>#REF!</v>
      </c>
      <c r="T46" s="43"/>
      <c r="U46" s="65" t="s">
        <v>318</v>
      </c>
      <c r="V46" s="43"/>
      <c r="W46" s="66">
        <v>270</v>
      </c>
      <c r="X46" s="71" t="s">
        <v>204</v>
      </c>
      <c r="Y46" s="43"/>
      <c r="Z46" s="43"/>
      <c r="AA46" s="43" t="s">
        <v>200</v>
      </c>
      <c r="AB46" s="71" t="s">
        <v>201</v>
      </c>
      <c r="AC46" s="43"/>
      <c r="AD46" s="61"/>
      <c r="AE46" s="77"/>
      <c r="AF46" s="78"/>
      <c r="AG46" s="43"/>
      <c r="AH46" s="86"/>
      <c r="AI46" s="45"/>
      <c r="AJ46" s="43"/>
      <c r="AK46" s="43"/>
      <c r="AL46" s="73"/>
      <c r="AM46" s="85"/>
      <c r="AN46" s="85"/>
      <c r="AO46" s="85"/>
      <c r="AP46" s="99"/>
      <c r="AQ46" s="97"/>
      <c r="AR46" s="98"/>
      <c r="AS46" s="99"/>
    </row>
    <row r="47" s="26" customFormat="1" ht="75" hidden="1" spans="1:45">
      <c r="A47" s="41"/>
      <c r="B47" s="51" t="s">
        <v>303</v>
      </c>
      <c r="C47" s="43"/>
      <c r="D47" s="43"/>
      <c r="E47" s="43"/>
      <c r="F47" s="43"/>
      <c r="G47" s="44" t="s">
        <v>181</v>
      </c>
      <c r="H47" s="45" t="s">
        <v>182</v>
      </c>
      <c r="I47" s="43"/>
      <c r="J47" s="43"/>
      <c r="K47" s="54"/>
      <c r="L47" s="54"/>
      <c r="M47" s="54"/>
      <c r="N47" s="54"/>
      <c r="O47" s="43"/>
      <c r="P47" s="43"/>
      <c r="Q47" s="43"/>
      <c r="R47" s="43"/>
      <c r="S47" s="70" t="e">
        <f>MAX($S$5:S46)+1</f>
        <v>#REF!</v>
      </c>
      <c r="T47" s="43"/>
      <c r="U47" s="65" t="s">
        <v>319</v>
      </c>
      <c r="V47" s="43"/>
      <c r="W47" s="66">
        <v>1600</v>
      </c>
      <c r="X47" s="71" t="s">
        <v>204</v>
      </c>
      <c r="Y47" s="43"/>
      <c r="Z47" s="43"/>
      <c r="AA47" s="43" t="s">
        <v>200</v>
      </c>
      <c r="AB47" s="71" t="s">
        <v>201</v>
      </c>
      <c r="AC47" s="43"/>
      <c r="AD47" s="61" t="e">
        <f>MAX($AD$5:AD46)+1</f>
        <v>#REF!</v>
      </c>
      <c r="AE47" s="77" t="s">
        <v>320</v>
      </c>
      <c r="AF47" s="78" t="s">
        <v>321</v>
      </c>
      <c r="AG47" s="43"/>
      <c r="AH47" s="66">
        <v>800</v>
      </c>
      <c r="AI47" s="45" t="s">
        <v>236</v>
      </c>
      <c r="AJ47" s="43"/>
      <c r="AK47" s="43"/>
      <c r="AL47" s="73" t="s">
        <v>205</v>
      </c>
      <c r="AM47" s="85"/>
      <c r="AN47" s="85"/>
      <c r="AO47" s="85"/>
      <c r="AP47" s="99" t="s">
        <v>210</v>
      </c>
      <c r="AQ47" s="94">
        <v>800</v>
      </c>
      <c r="AR47" s="95">
        <v>0</v>
      </c>
      <c r="AS47" s="99" t="s">
        <v>210</v>
      </c>
    </row>
    <row r="48" s="26" customFormat="1" ht="56.25" hidden="1" spans="1:45">
      <c r="A48" s="41"/>
      <c r="B48" s="42"/>
      <c r="C48" s="43"/>
      <c r="D48" s="43"/>
      <c r="E48" s="43"/>
      <c r="F48" s="43"/>
      <c r="G48" s="44"/>
      <c r="H48" s="45"/>
      <c r="I48" s="43"/>
      <c r="J48" s="43"/>
      <c r="K48" s="54"/>
      <c r="L48" s="54"/>
      <c r="M48" s="54"/>
      <c r="N48" s="54"/>
      <c r="O48" s="43"/>
      <c r="P48" s="43"/>
      <c r="Q48" s="43"/>
      <c r="R48" s="43"/>
      <c r="S48" s="61"/>
      <c r="T48" s="43"/>
      <c r="U48" s="65"/>
      <c r="V48" s="43"/>
      <c r="W48" s="66"/>
      <c r="X48" s="45"/>
      <c r="Y48" s="43"/>
      <c r="Z48" s="43"/>
      <c r="AA48" s="43"/>
      <c r="AB48" s="71"/>
      <c r="AC48" s="43"/>
      <c r="AD48" s="61" t="e">
        <f>MAX($AD$5:AD47)+1</f>
        <v>#REF!</v>
      </c>
      <c r="AE48" s="77" t="s">
        <v>322</v>
      </c>
      <c r="AF48" s="78" t="s">
        <v>323</v>
      </c>
      <c r="AG48" s="43"/>
      <c r="AH48" s="66">
        <v>300</v>
      </c>
      <c r="AI48" s="45" t="s">
        <v>199</v>
      </c>
      <c r="AJ48" s="43"/>
      <c r="AK48" s="43"/>
      <c r="AL48" s="73" t="s">
        <v>205</v>
      </c>
      <c r="AM48" s="85"/>
      <c r="AN48" s="85"/>
      <c r="AO48" s="85"/>
      <c r="AP48" s="99" t="s">
        <v>210</v>
      </c>
      <c r="AQ48" s="94">
        <v>300</v>
      </c>
      <c r="AR48" s="95">
        <v>0</v>
      </c>
      <c r="AS48" s="99" t="s">
        <v>210</v>
      </c>
    </row>
    <row r="49" s="26" customFormat="1" ht="56.25" hidden="1" spans="1:45">
      <c r="A49" s="41"/>
      <c r="B49" s="42"/>
      <c r="C49" s="43"/>
      <c r="D49" s="43"/>
      <c r="E49" s="43"/>
      <c r="F49" s="43"/>
      <c r="G49" s="44"/>
      <c r="H49" s="45"/>
      <c r="I49" s="43"/>
      <c r="J49" s="43"/>
      <c r="K49" s="54"/>
      <c r="L49" s="54"/>
      <c r="M49" s="54"/>
      <c r="N49" s="54"/>
      <c r="O49" s="43"/>
      <c r="P49" s="43"/>
      <c r="Q49" s="43"/>
      <c r="R49" s="43"/>
      <c r="S49" s="61"/>
      <c r="T49" s="43"/>
      <c r="U49" s="65"/>
      <c r="V49" s="43"/>
      <c r="W49" s="66"/>
      <c r="X49" s="45"/>
      <c r="Y49" s="43"/>
      <c r="Z49" s="43"/>
      <c r="AA49" s="43"/>
      <c r="AB49" s="71"/>
      <c r="AC49" s="43"/>
      <c r="AD49" s="61" t="e">
        <f>MAX($AD$5:AD48)+1</f>
        <v>#REF!</v>
      </c>
      <c r="AE49" s="77" t="s">
        <v>324</v>
      </c>
      <c r="AF49" s="78" t="s">
        <v>325</v>
      </c>
      <c r="AG49" s="43"/>
      <c r="AH49" s="66">
        <v>200</v>
      </c>
      <c r="AI49" s="45" t="s">
        <v>188</v>
      </c>
      <c r="AJ49" s="43"/>
      <c r="AK49" s="43"/>
      <c r="AL49" s="73" t="s">
        <v>205</v>
      </c>
      <c r="AM49" s="85"/>
      <c r="AN49" s="85"/>
      <c r="AO49" s="85"/>
      <c r="AP49" s="99" t="s">
        <v>210</v>
      </c>
      <c r="AQ49" s="94">
        <v>200</v>
      </c>
      <c r="AR49" s="95">
        <v>0</v>
      </c>
      <c r="AS49" s="99" t="s">
        <v>210</v>
      </c>
    </row>
    <row r="50" s="26" customFormat="1" ht="37.5" hidden="1" spans="1:45">
      <c r="A50" s="41"/>
      <c r="B50" s="42"/>
      <c r="C50" s="43"/>
      <c r="D50" s="43"/>
      <c r="E50" s="43"/>
      <c r="F50" s="43"/>
      <c r="G50" s="44"/>
      <c r="H50" s="45"/>
      <c r="I50" s="43"/>
      <c r="J50" s="43"/>
      <c r="K50" s="54"/>
      <c r="L50" s="54"/>
      <c r="M50" s="54"/>
      <c r="N50" s="54"/>
      <c r="O50" s="43"/>
      <c r="P50" s="43"/>
      <c r="Q50" s="43"/>
      <c r="R50" s="43"/>
      <c r="S50" s="61"/>
      <c r="T50" s="43"/>
      <c r="U50" s="65"/>
      <c r="V50" s="43"/>
      <c r="W50" s="66"/>
      <c r="X50" s="45"/>
      <c r="Y50" s="43"/>
      <c r="Z50" s="43"/>
      <c r="AA50" s="43"/>
      <c r="AB50" s="71"/>
      <c r="AC50" s="43"/>
      <c r="AD50" s="61" t="e">
        <f>MAX($AD$5:AD49)+1</f>
        <v>#REF!</v>
      </c>
      <c r="AE50" s="77" t="s">
        <v>326</v>
      </c>
      <c r="AF50" s="78" t="s">
        <v>327</v>
      </c>
      <c r="AG50" s="43"/>
      <c r="AH50" s="66">
        <v>150</v>
      </c>
      <c r="AI50" s="45" t="s">
        <v>199</v>
      </c>
      <c r="AJ50" s="43"/>
      <c r="AK50" s="43"/>
      <c r="AL50" s="73" t="s">
        <v>205</v>
      </c>
      <c r="AM50" s="85"/>
      <c r="AN50" s="85"/>
      <c r="AO50" s="85"/>
      <c r="AP50" s="99" t="s">
        <v>210</v>
      </c>
      <c r="AQ50" s="94">
        <v>150</v>
      </c>
      <c r="AR50" s="95">
        <v>0</v>
      </c>
      <c r="AS50" s="99" t="s">
        <v>210</v>
      </c>
    </row>
    <row r="51" s="26" customFormat="1" ht="56.25" hidden="1" spans="1:45">
      <c r="A51" s="41"/>
      <c r="B51" s="42"/>
      <c r="C51" s="43"/>
      <c r="D51" s="43"/>
      <c r="E51" s="43"/>
      <c r="F51" s="43"/>
      <c r="G51" s="44"/>
      <c r="H51" s="45"/>
      <c r="I51" s="43"/>
      <c r="J51" s="43"/>
      <c r="K51" s="54"/>
      <c r="L51" s="54"/>
      <c r="M51" s="54"/>
      <c r="N51" s="54"/>
      <c r="O51" s="43"/>
      <c r="P51" s="43"/>
      <c r="Q51" s="43"/>
      <c r="R51" s="43"/>
      <c r="S51" s="61"/>
      <c r="T51" s="43"/>
      <c r="U51" s="65"/>
      <c r="V51" s="43"/>
      <c r="W51" s="66"/>
      <c r="X51" s="45"/>
      <c r="Y51" s="43"/>
      <c r="Z51" s="43"/>
      <c r="AA51" s="43"/>
      <c r="AB51" s="71"/>
      <c r="AC51" s="43"/>
      <c r="AD51" s="61" t="e">
        <f>MAX($AD$5:AD50)+1</f>
        <v>#REF!</v>
      </c>
      <c r="AE51" s="77" t="s">
        <v>328</v>
      </c>
      <c r="AF51" s="78" t="s">
        <v>329</v>
      </c>
      <c r="AG51" s="43"/>
      <c r="AH51" s="66">
        <v>150</v>
      </c>
      <c r="AI51" s="45" t="s">
        <v>199</v>
      </c>
      <c r="AJ51" s="43"/>
      <c r="AK51" s="43"/>
      <c r="AL51" s="73" t="s">
        <v>205</v>
      </c>
      <c r="AM51" s="85"/>
      <c r="AN51" s="85"/>
      <c r="AO51" s="85"/>
      <c r="AP51" s="99" t="s">
        <v>210</v>
      </c>
      <c r="AQ51" s="94">
        <v>150</v>
      </c>
      <c r="AR51" s="95">
        <v>0</v>
      </c>
      <c r="AS51" s="99" t="s">
        <v>210</v>
      </c>
    </row>
    <row r="52" s="26" customFormat="1" ht="60.75" hidden="1" spans="1:45">
      <c r="A52" s="41"/>
      <c r="B52" s="51" t="s">
        <v>303</v>
      </c>
      <c r="C52" s="43"/>
      <c r="D52" s="43"/>
      <c r="E52" s="43"/>
      <c r="F52" s="43"/>
      <c r="G52" s="44" t="s">
        <v>227</v>
      </c>
      <c r="H52" s="45" t="s">
        <v>228</v>
      </c>
      <c r="I52" s="43"/>
      <c r="J52" s="43"/>
      <c r="K52" s="54"/>
      <c r="L52" s="54"/>
      <c r="M52" s="54"/>
      <c r="N52" s="54"/>
      <c r="O52" s="43"/>
      <c r="P52" s="43"/>
      <c r="Q52" s="43"/>
      <c r="R52" s="43"/>
      <c r="S52" s="70" t="e">
        <f>MAX($S$5:S51)+1</f>
        <v>#REF!</v>
      </c>
      <c r="T52" s="43"/>
      <c r="U52" s="65" t="s">
        <v>330</v>
      </c>
      <c r="V52" s="43"/>
      <c r="W52" s="66">
        <v>500</v>
      </c>
      <c r="X52" s="71" t="s">
        <v>331</v>
      </c>
      <c r="Y52" s="43"/>
      <c r="Z52" s="43"/>
      <c r="AA52" s="43" t="s">
        <v>237</v>
      </c>
      <c r="AB52" s="71" t="s">
        <v>216</v>
      </c>
      <c r="AC52" s="43"/>
      <c r="AD52" s="61" t="e">
        <f>MAX($AD$5:AD51)+1</f>
        <v>#REF!</v>
      </c>
      <c r="AE52" s="77" t="s">
        <v>332</v>
      </c>
      <c r="AF52" s="78" t="s">
        <v>333</v>
      </c>
      <c r="AG52" s="43"/>
      <c r="AH52" s="86">
        <v>1400</v>
      </c>
      <c r="AI52" s="45" t="s">
        <v>188</v>
      </c>
      <c r="AJ52" s="43"/>
      <c r="AK52" s="43"/>
      <c r="AL52" s="73" t="s">
        <v>205</v>
      </c>
      <c r="AM52" s="85"/>
      <c r="AN52" s="85"/>
      <c r="AO52" s="85"/>
      <c r="AP52" s="99" t="s">
        <v>210</v>
      </c>
      <c r="AQ52" s="97">
        <v>1400</v>
      </c>
      <c r="AR52" s="98">
        <v>0</v>
      </c>
      <c r="AS52" s="99" t="s">
        <v>210</v>
      </c>
    </row>
    <row r="53" s="26" customFormat="1" ht="60.75" hidden="1" spans="1:45">
      <c r="A53" s="41"/>
      <c r="B53" s="51" t="s">
        <v>303</v>
      </c>
      <c r="C53" s="43"/>
      <c r="D53" s="43"/>
      <c r="E53" s="43"/>
      <c r="F53" s="43"/>
      <c r="G53" s="44" t="s">
        <v>227</v>
      </c>
      <c r="H53" s="45" t="s">
        <v>228</v>
      </c>
      <c r="I53" s="43"/>
      <c r="J53" s="43"/>
      <c r="K53" s="54"/>
      <c r="L53" s="54"/>
      <c r="M53" s="54"/>
      <c r="N53" s="54"/>
      <c r="O53" s="43"/>
      <c r="P53" s="43"/>
      <c r="Q53" s="43"/>
      <c r="R53" s="43"/>
      <c r="S53" s="70" t="e">
        <f>MAX($S$5:S52)+1</f>
        <v>#REF!</v>
      </c>
      <c r="T53" s="43"/>
      <c r="U53" s="65" t="s">
        <v>334</v>
      </c>
      <c r="V53" s="43"/>
      <c r="W53" s="66">
        <v>500</v>
      </c>
      <c r="X53" s="71" t="s">
        <v>331</v>
      </c>
      <c r="Y53" s="43"/>
      <c r="Z53" s="43"/>
      <c r="AA53" s="43" t="s">
        <v>237</v>
      </c>
      <c r="AB53" s="71" t="s">
        <v>216</v>
      </c>
      <c r="AC53" s="43"/>
      <c r="AD53" s="61"/>
      <c r="AE53" s="77"/>
      <c r="AF53" s="78"/>
      <c r="AG53" s="43"/>
      <c r="AH53" s="86"/>
      <c r="AI53" s="45"/>
      <c r="AJ53" s="43"/>
      <c r="AK53" s="43"/>
      <c r="AL53" s="73"/>
      <c r="AM53" s="85"/>
      <c r="AN53" s="85"/>
      <c r="AO53" s="85"/>
      <c r="AP53" s="99"/>
      <c r="AQ53" s="97"/>
      <c r="AR53" s="98"/>
      <c r="AS53" s="99"/>
    </row>
    <row r="54" s="26" customFormat="1" ht="60.75" hidden="1" spans="1:45">
      <c r="A54" s="41"/>
      <c r="B54" s="42" t="s">
        <v>303</v>
      </c>
      <c r="C54" s="43"/>
      <c r="D54" s="43"/>
      <c r="E54" s="43"/>
      <c r="F54" s="43"/>
      <c r="G54" s="44" t="s">
        <v>227</v>
      </c>
      <c r="H54" s="45" t="s">
        <v>228</v>
      </c>
      <c r="I54" s="43"/>
      <c r="J54" s="43"/>
      <c r="K54" s="54"/>
      <c r="L54" s="54"/>
      <c r="M54" s="54"/>
      <c r="N54" s="54"/>
      <c r="O54" s="43"/>
      <c r="P54" s="43"/>
      <c r="Q54" s="43"/>
      <c r="R54" s="43"/>
      <c r="S54" s="61" t="e">
        <f>MAX($S$5:S53)+1</f>
        <v>#REF!</v>
      </c>
      <c r="T54" s="43"/>
      <c r="U54" s="65" t="s">
        <v>335</v>
      </c>
      <c r="V54" s="43"/>
      <c r="W54" s="66">
        <v>100</v>
      </c>
      <c r="X54" s="45" t="s">
        <v>336</v>
      </c>
      <c r="Y54" s="43"/>
      <c r="Z54" s="43"/>
      <c r="AA54" s="73" t="s">
        <v>205</v>
      </c>
      <c r="AB54" s="45" t="s">
        <v>216</v>
      </c>
      <c r="AC54" s="43"/>
      <c r="AD54" s="61"/>
      <c r="AE54" s="77"/>
      <c r="AF54" s="78"/>
      <c r="AG54" s="43"/>
      <c r="AH54" s="86"/>
      <c r="AI54" s="45"/>
      <c r="AJ54" s="43"/>
      <c r="AK54" s="43"/>
      <c r="AL54" s="73"/>
      <c r="AM54" s="85"/>
      <c r="AN54" s="85"/>
      <c r="AO54" s="85"/>
      <c r="AP54" s="99"/>
      <c r="AQ54" s="97"/>
      <c r="AR54" s="98"/>
      <c r="AS54" s="99"/>
    </row>
    <row r="55" s="26" customFormat="1" ht="60.75" hidden="1" spans="1:45">
      <c r="A55" s="41"/>
      <c r="B55" s="42" t="s">
        <v>303</v>
      </c>
      <c r="C55" s="43"/>
      <c r="D55" s="43"/>
      <c r="E55" s="43"/>
      <c r="F55" s="43"/>
      <c r="G55" s="44" t="s">
        <v>253</v>
      </c>
      <c r="H55" s="45" t="s">
        <v>254</v>
      </c>
      <c r="I55" s="43"/>
      <c r="J55" s="43"/>
      <c r="K55" s="54"/>
      <c r="L55" s="54"/>
      <c r="M55" s="54"/>
      <c r="N55" s="54"/>
      <c r="O55" s="43"/>
      <c r="P55" s="43"/>
      <c r="Q55" s="43"/>
      <c r="R55" s="43"/>
      <c r="S55" s="61" t="e">
        <f>MAX($S$5:S54)+1</f>
        <v>#REF!</v>
      </c>
      <c r="T55" s="43"/>
      <c r="U55" s="65" t="s">
        <v>337</v>
      </c>
      <c r="V55" s="43"/>
      <c r="W55" s="66">
        <v>200</v>
      </c>
      <c r="X55" s="45" t="s">
        <v>188</v>
      </c>
      <c r="Y55" s="43"/>
      <c r="Z55" s="43"/>
      <c r="AA55" s="73" t="s">
        <v>205</v>
      </c>
      <c r="AB55" s="45" t="s">
        <v>216</v>
      </c>
      <c r="AC55" s="43"/>
      <c r="AD55" s="61"/>
      <c r="AE55" s="77"/>
      <c r="AF55" s="78"/>
      <c r="AG55" s="43"/>
      <c r="AH55" s="86"/>
      <c r="AI55" s="45"/>
      <c r="AJ55" s="43"/>
      <c r="AK55" s="43"/>
      <c r="AL55" s="73"/>
      <c r="AM55" s="85"/>
      <c r="AN55" s="85"/>
      <c r="AO55" s="85"/>
      <c r="AP55" s="99"/>
      <c r="AQ55" s="97"/>
      <c r="AR55" s="98"/>
      <c r="AS55" s="99"/>
    </row>
    <row r="56" s="26" customFormat="1" ht="60.75" hidden="1" spans="1:45">
      <c r="A56" s="41"/>
      <c r="B56" s="51" t="s">
        <v>303</v>
      </c>
      <c r="C56" s="43"/>
      <c r="D56" s="43"/>
      <c r="E56" s="43"/>
      <c r="F56" s="43"/>
      <c r="G56" s="44" t="s">
        <v>253</v>
      </c>
      <c r="H56" s="45" t="s">
        <v>254</v>
      </c>
      <c r="I56" s="43"/>
      <c r="J56" s="43"/>
      <c r="K56" s="54"/>
      <c r="L56" s="54"/>
      <c r="M56" s="54"/>
      <c r="N56" s="54"/>
      <c r="O56" s="43"/>
      <c r="P56" s="43"/>
      <c r="Q56" s="43"/>
      <c r="R56" s="43"/>
      <c r="S56" s="70" t="e">
        <f>MAX($S$5:S55)+1</f>
        <v>#REF!</v>
      </c>
      <c r="T56" s="43"/>
      <c r="U56" s="65" t="s">
        <v>338</v>
      </c>
      <c r="V56" s="43"/>
      <c r="W56" s="66">
        <v>100</v>
      </c>
      <c r="X56" s="71" t="s">
        <v>339</v>
      </c>
      <c r="Y56" s="43"/>
      <c r="Z56" s="43"/>
      <c r="AA56" s="43" t="s">
        <v>205</v>
      </c>
      <c r="AB56" s="71" t="s">
        <v>216</v>
      </c>
      <c r="AC56" s="43"/>
      <c r="AD56" s="61"/>
      <c r="AE56" s="77"/>
      <c r="AF56" s="78"/>
      <c r="AG56" s="43"/>
      <c r="AH56" s="86"/>
      <c r="AI56" s="45"/>
      <c r="AJ56" s="43"/>
      <c r="AK56" s="43"/>
      <c r="AL56" s="73"/>
      <c r="AM56" s="85"/>
      <c r="AN56" s="85"/>
      <c r="AO56" s="85"/>
      <c r="AP56" s="99"/>
      <c r="AQ56" s="97"/>
      <c r="AR56" s="98"/>
      <c r="AS56" s="99"/>
    </row>
    <row r="57" s="26" customFormat="1" ht="60.75" hidden="1" spans="1:45">
      <c r="A57" s="41"/>
      <c r="B57" s="51" t="s">
        <v>303</v>
      </c>
      <c r="C57" s="43"/>
      <c r="D57" s="43"/>
      <c r="E57" s="43"/>
      <c r="F57" s="43"/>
      <c r="G57" s="44" t="s">
        <v>253</v>
      </c>
      <c r="H57" s="45" t="s">
        <v>254</v>
      </c>
      <c r="I57" s="43"/>
      <c r="J57" s="43"/>
      <c r="K57" s="54"/>
      <c r="L57" s="54"/>
      <c r="M57" s="54"/>
      <c r="N57" s="54"/>
      <c r="O57" s="43"/>
      <c r="P57" s="43"/>
      <c r="Q57" s="43"/>
      <c r="R57" s="43"/>
      <c r="S57" s="70" t="e">
        <f>MAX($S$5:S56)+1</f>
        <v>#REF!</v>
      </c>
      <c r="T57" s="43"/>
      <c r="U57" s="65" t="s">
        <v>340</v>
      </c>
      <c r="V57" s="43"/>
      <c r="W57" s="66">
        <v>100</v>
      </c>
      <c r="X57" s="71" t="s">
        <v>339</v>
      </c>
      <c r="Y57" s="43"/>
      <c r="Z57" s="43"/>
      <c r="AA57" s="43" t="s">
        <v>205</v>
      </c>
      <c r="AB57" s="71" t="s">
        <v>216</v>
      </c>
      <c r="AC57" s="43"/>
      <c r="AD57" s="61" t="e">
        <f>MAX($AD$5:AD56)+1</f>
        <v>#REF!</v>
      </c>
      <c r="AE57" s="77" t="s">
        <v>341</v>
      </c>
      <c r="AF57" s="78" t="s">
        <v>342</v>
      </c>
      <c r="AG57" s="43"/>
      <c r="AH57" s="86">
        <v>100</v>
      </c>
      <c r="AI57" s="45" t="s">
        <v>336</v>
      </c>
      <c r="AJ57" s="43"/>
      <c r="AK57" s="43"/>
      <c r="AL57" s="73" t="s">
        <v>205</v>
      </c>
      <c r="AM57" s="85"/>
      <c r="AN57" s="85"/>
      <c r="AO57" s="85"/>
      <c r="AP57" s="99" t="s">
        <v>210</v>
      </c>
      <c r="AQ57" s="97">
        <v>100</v>
      </c>
      <c r="AR57" s="98">
        <v>0</v>
      </c>
      <c r="AS57" s="99" t="s">
        <v>210</v>
      </c>
    </row>
    <row r="58" s="26" customFormat="1" ht="60.75" hidden="1" spans="1:45">
      <c r="A58" s="41" t="e">
        <f>MAX($A$5:A57)+1</f>
        <v>#REF!</v>
      </c>
      <c r="B58" s="42" t="s">
        <v>343</v>
      </c>
      <c r="C58" s="43"/>
      <c r="D58" s="43"/>
      <c r="E58" s="43"/>
      <c r="F58" s="43"/>
      <c r="G58" s="44" t="s">
        <v>253</v>
      </c>
      <c r="H58" s="45" t="s">
        <v>254</v>
      </c>
      <c r="I58" s="43"/>
      <c r="J58" s="43"/>
      <c r="K58" s="54"/>
      <c r="L58" s="54"/>
      <c r="M58" s="54"/>
      <c r="N58" s="54"/>
      <c r="O58" s="43"/>
      <c r="P58" s="43"/>
      <c r="Q58" s="43"/>
      <c r="R58" s="43"/>
      <c r="S58" s="61" t="e">
        <f>MAX($S$5:S57)+1</f>
        <v>#REF!</v>
      </c>
      <c r="T58" s="43"/>
      <c r="U58" s="65" t="s">
        <v>344</v>
      </c>
      <c r="V58" s="43"/>
      <c r="W58" s="66">
        <v>800</v>
      </c>
      <c r="X58" s="45" t="s">
        <v>336</v>
      </c>
      <c r="Y58" s="43"/>
      <c r="Z58" s="43"/>
      <c r="AA58" s="73" t="s">
        <v>205</v>
      </c>
      <c r="AB58" s="45" t="s">
        <v>293</v>
      </c>
      <c r="AC58" s="43"/>
      <c r="AD58" s="61" t="e">
        <f>MAX($AD$5:AD57)+1</f>
        <v>#REF!</v>
      </c>
      <c r="AE58" s="77" t="s">
        <v>345</v>
      </c>
      <c r="AF58" s="78" t="s">
        <v>346</v>
      </c>
      <c r="AG58" s="43"/>
      <c r="AH58" s="66">
        <v>800</v>
      </c>
      <c r="AI58" s="45" t="s">
        <v>236</v>
      </c>
      <c r="AJ58" s="43"/>
      <c r="AK58" s="43"/>
      <c r="AL58" s="73" t="s">
        <v>205</v>
      </c>
      <c r="AM58" s="85"/>
      <c r="AN58" s="85"/>
      <c r="AO58" s="85"/>
      <c r="AP58" s="99" t="s">
        <v>210</v>
      </c>
      <c r="AQ58" s="94">
        <v>3000</v>
      </c>
      <c r="AR58" s="95">
        <v>2200</v>
      </c>
      <c r="AS58" s="99" t="s">
        <v>210</v>
      </c>
    </row>
    <row r="59" s="26" customFormat="1" ht="60.75" hidden="1" spans="1:45">
      <c r="A59" s="46" t="e">
        <f>MAX($A$5:A58)+1</f>
        <v>#REF!</v>
      </c>
      <c r="B59" s="47" t="s">
        <v>347</v>
      </c>
      <c r="C59" s="43"/>
      <c r="D59" s="43"/>
      <c r="E59" s="43"/>
      <c r="F59" s="43"/>
      <c r="G59" s="48" t="s">
        <v>196</v>
      </c>
      <c r="H59" s="49" t="s">
        <v>197</v>
      </c>
      <c r="I59" s="43"/>
      <c r="J59" s="43"/>
      <c r="K59" s="54"/>
      <c r="L59" s="54"/>
      <c r="M59" s="54"/>
      <c r="N59" s="54"/>
      <c r="O59" s="43"/>
      <c r="P59" s="43"/>
      <c r="Q59" s="43"/>
      <c r="R59" s="43"/>
      <c r="S59" s="67" t="e">
        <f>MAX($S$5:S58)+1</f>
        <v>#REF!</v>
      </c>
      <c r="T59" s="43"/>
      <c r="U59" s="65" t="s">
        <v>348</v>
      </c>
      <c r="V59" s="43"/>
      <c r="W59" s="68">
        <v>110</v>
      </c>
      <c r="X59" s="49" t="s">
        <v>316</v>
      </c>
      <c r="Y59" s="43"/>
      <c r="Z59" s="43"/>
      <c r="AA59" s="79" t="s">
        <v>205</v>
      </c>
      <c r="AB59" s="49" t="s">
        <v>216</v>
      </c>
      <c r="AC59" s="43"/>
      <c r="AD59" s="67" t="e">
        <f>MAX($AD$5:AD58)+1</f>
        <v>#REF!</v>
      </c>
      <c r="AE59" s="80" t="s">
        <v>349</v>
      </c>
      <c r="AF59" s="81" t="s">
        <v>350</v>
      </c>
      <c r="AG59" s="43"/>
      <c r="AH59" s="86">
        <v>150</v>
      </c>
      <c r="AI59" s="49" t="s">
        <v>199</v>
      </c>
      <c r="AJ59" s="43"/>
      <c r="AK59" s="43"/>
      <c r="AL59" s="79" t="s">
        <v>205</v>
      </c>
      <c r="AM59" s="85"/>
      <c r="AN59" s="85"/>
      <c r="AO59" s="85"/>
      <c r="AP59" s="100" t="s">
        <v>210</v>
      </c>
      <c r="AQ59" s="97">
        <v>150</v>
      </c>
      <c r="AR59" s="98">
        <v>0</v>
      </c>
      <c r="AS59" s="100" t="s">
        <v>210</v>
      </c>
    </row>
    <row r="60" s="26" customFormat="1" hidden="1" customHeight="1" spans="1:45">
      <c r="A60" s="46"/>
      <c r="B60" s="47" t="s">
        <v>347</v>
      </c>
      <c r="C60" s="43"/>
      <c r="D60" s="43"/>
      <c r="E60" s="43"/>
      <c r="F60" s="43"/>
      <c r="G60" s="48" t="s">
        <v>244</v>
      </c>
      <c r="H60" s="49" t="s">
        <v>245</v>
      </c>
      <c r="I60" s="43"/>
      <c r="J60" s="43"/>
      <c r="K60" s="54"/>
      <c r="L60" s="54"/>
      <c r="M60" s="54"/>
      <c r="N60" s="54"/>
      <c r="O60" s="43"/>
      <c r="P60" s="43"/>
      <c r="Q60" s="43"/>
      <c r="R60" s="43"/>
      <c r="S60" s="67" t="e">
        <f>MAX($S$5:S59)+1</f>
        <v>#REF!</v>
      </c>
      <c r="T60" s="43"/>
      <c r="U60" s="65" t="s">
        <v>351</v>
      </c>
      <c r="V60" s="43"/>
      <c r="W60" s="68">
        <v>440</v>
      </c>
      <c r="X60" s="49" t="s">
        <v>199</v>
      </c>
      <c r="Y60" s="43"/>
      <c r="Z60" s="43"/>
      <c r="AA60" s="79" t="s">
        <v>205</v>
      </c>
      <c r="AB60" s="49" t="s">
        <v>216</v>
      </c>
      <c r="AC60" s="43"/>
      <c r="AD60" s="67"/>
      <c r="AE60" s="80"/>
      <c r="AF60" s="81"/>
      <c r="AG60" s="43"/>
      <c r="AH60" s="86"/>
      <c r="AI60" s="49"/>
      <c r="AJ60" s="43"/>
      <c r="AK60" s="43"/>
      <c r="AL60" s="79"/>
      <c r="AM60" s="85"/>
      <c r="AN60" s="85"/>
      <c r="AO60" s="85"/>
      <c r="AP60" s="100"/>
      <c r="AQ60" s="97"/>
      <c r="AR60" s="98"/>
      <c r="AS60" s="100"/>
    </row>
    <row r="61" s="26" customFormat="1" ht="36.75" hidden="1" customHeight="1" spans="1:45">
      <c r="A61" s="46"/>
      <c r="B61" s="47"/>
      <c r="C61" s="43"/>
      <c r="D61" s="43"/>
      <c r="E61" s="43"/>
      <c r="F61" s="43"/>
      <c r="G61" s="48"/>
      <c r="H61" s="49"/>
      <c r="I61" s="43"/>
      <c r="J61" s="43"/>
      <c r="K61" s="54"/>
      <c r="L61" s="54"/>
      <c r="M61" s="54"/>
      <c r="N61" s="54"/>
      <c r="O61" s="43"/>
      <c r="P61" s="43"/>
      <c r="Q61" s="43"/>
      <c r="R61" s="43"/>
      <c r="S61" s="67"/>
      <c r="T61" s="43"/>
      <c r="U61" s="65"/>
      <c r="V61" s="43"/>
      <c r="W61" s="68"/>
      <c r="X61" s="49"/>
      <c r="Y61" s="43"/>
      <c r="Z61" s="43"/>
      <c r="AA61" s="79"/>
      <c r="AB61" s="49"/>
      <c r="AC61" s="43"/>
      <c r="AD61" s="67" t="e">
        <f>MAX($AD$5:AD60)+1</f>
        <v>#REF!</v>
      </c>
      <c r="AE61" s="80" t="s">
        <v>352</v>
      </c>
      <c r="AF61" s="81" t="s">
        <v>353</v>
      </c>
      <c r="AG61" s="43"/>
      <c r="AH61" s="86">
        <v>500</v>
      </c>
      <c r="AI61" s="49" t="s">
        <v>199</v>
      </c>
      <c r="AJ61" s="43"/>
      <c r="AK61" s="43"/>
      <c r="AL61" s="79" t="s">
        <v>205</v>
      </c>
      <c r="AM61" s="85"/>
      <c r="AN61" s="85"/>
      <c r="AO61" s="85"/>
      <c r="AP61" s="100" t="s">
        <v>210</v>
      </c>
      <c r="AQ61" s="97">
        <v>500</v>
      </c>
      <c r="AR61" s="98">
        <v>0</v>
      </c>
      <c r="AS61" s="100" t="s">
        <v>210</v>
      </c>
    </row>
    <row r="62" s="26" customFormat="1" ht="60.75" hidden="1" spans="1:45">
      <c r="A62" s="46"/>
      <c r="B62" s="47" t="s">
        <v>347</v>
      </c>
      <c r="C62" s="43"/>
      <c r="D62" s="43"/>
      <c r="E62" s="43"/>
      <c r="F62" s="43"/>
      <c r="G62" s="48" t="s">
        <v>213</v>
      </c>
      <c r="H62" s="49" t="s">
        <v>214</v>
      </c>
      <c r="I62" s="43"/>
      <c r="J62" s="43"/>
      <c r="K62" s="54"/>
      <c r="L62" s="54"/>
      <c r="M62" s="54"/>
      <c r="N62" s="54"/>
      <c r="O62" s="43"/>
      <c r="P62" s="43"/>
      <c r="Q62" s="43"/>
      <c r="R62" s="43"/>
      <c r="S62" s="67" t="e">
        <f>MAX($S$5:S61)+1</f>
        <v>#REF!</v>
      </c>
      <c r="T62" s="43"/>
      <c r="U62" s="65" t="s">
        <v>354</v>
      </c>
      <c r="V62" s="43"/>
      <c r="W62" s="68">
        <v>400</v>
      </c>
      <c r="X62" s="49" t="s">
        <v>199</v>
      </c>
      <c r="Y62" s="43"/>
      <c r="Z62" s="43"/>
      <c r="AA62" s="79" t="s">
        <v>205</v>
      </c>
      <c r="AB62" s="49" t="s">
        <v>216</v>
      </c>
      <c r="AC62" s="43"/>
      <c r="AD62" s="67"/>
      <c r="AE62" s="80"/>
      <c r="AF62" s="81"/>
      <c r="AG62" s="43"/>
      <c r="AH62" s="86"/>
      <c r="AI62" s="49"/>
      <c r="AJ62" s="43"/>
      <c r="AK62" s="43"/>
      <c r="AL62" s="79"/>
      <c r="AM62" s="85"/>
      <c r="AN62" s="85"/>
      <c r="AO62" s="85"/>
      <c r="AP62" s="100"/>
      <c r="AQ62" s="97"/>
      <c r="AR62" s="98"/>
      <c r="AS62" s="100"/>
    </row>
    <row r="63" s="26" customFormat="1" ht="75" hidden="1" spans="1:45">
      <c r="A63" s="46"/>
      <c r="B63" s="47"/>
      <c r="C63" s="43"/>
      <c r="D63" s="43"/>
      <c r="E63" s="43"/>
      <c r="F63" s="43"/>
      <c r="G63" s="48" t="s">
        <v>181</v>
      </c>
      <c r="H63" s="49" t="s">
        <v>182</v>
      </c>
      <c r="I63" s="43"/>
      <c r="J63" s="43"/>
      <c r="K63" s="54"/>
      <c r="L63" s="54"/>
      <c r="M63" s="54"/>
      <c r="N63" s="54"/>
      <c r="O63" s="43"/>
      <c r="P63" s="43"/>
      <c r="Q63" s="43"/>
      <c r="R63" s="43"/>
      <c r="S63" s="67"/>
      <c r="T63" s="43"/>
      <c r="U63" s="65"/>
      <c r="V63" s="43"/>
      <c r="W63" s="68"/>
      <c r="X63" s="49"/>
      <c r="Y63" s="43"/>
      <c r="Z63" s="43"/>
      <c r="AA63" s="79"/>
      <c r="AB63" s="49"/>
      <c r="AC63" s="43"/>
      <c r="AD63" s="67" t="e">
        <f>MAX($AD$5:AD62)+1</f>
        <v>#REF!</v>
      </c>
      <c r="AE63" s="80" t="s">
        <v>355</v>
      </c>
      <c r="AF63" s="81" t="s">
        <v>356</v>
      </c>
      <c r="AG63" s="43"/>
      <c r="AH63" s="86">
        <v>300</v>
      </c>
      <c r="AI63" s="49" t="s">
        <v>199</v>
      </c>
      <c r="AJ63" s="43"/>
      <c r="AK63" s="43"/>
      <c r="AL63" s="79" t="s">
        <v>205</v>
      </c>
      <c r="AM63" s="85"/>
      <c r="AN63" s="85"/>
      <c r="AO63" s="85"/>
      <c r="AP63" s="100" t="s">
        <v>210</v>
      </c>
      <c r="AQ63" s="97">
        <v>300</v>
      </c>
      <c r="AR63" s="98">
        <v>0</v>
      </c>
      <c r="AS63" s="100" t="s">
        <v>210</v>
      </c>
    </row>
    <row r="64" s="26" customFormat="1" ht="60.75" hidden="1" spans="1:45">
      <c r="A64" s="46"/>
      <c r="B64" s="47" t="s">
        <v>347</v>
      </c>
      <c r="C64" s="43"/>
      <c r="D64" s="43"/>
      <c r="E64" s="43"/>
      <c r="F64" s="43"/>
      <c r="G64" s="48" t="s">
        <v>227</v>
      </c>
      <c r="H64" s="49" t="s">
        <v>228</v>
      </c>
      <c r="I64" s="43"/>
      <c r="J64" s="43"/>
      <c r="K64" s="54"/>
      <c r="L64" s="54"/>
      <c r="M64" s="54"/>
      <c r="N64" s="54"/>
      <c r="O64" s="43"/>
      <c r="P64" s="43"/>
      <c r="Q64" s="43"/>
      <c r="R64" s="43"/>
      <c r="S64" s="67" t="e">
        <f>MAX($S$5:S63)+1</f>
        <v>#REF!</v>
      </c>
      <c r="T64" s="43"/>
      <c r="U64" s="65" t="s">
        <v>357</v>
      </c>
      <c r="V64" s="43"/>
      <c r="W64" s="68">
        <v>140</v>
      </c>
      <c r="X64" s="49" t="s">
        <v>236</v>
      </c>
      <c r="Y64" s="43"/>
      <c r="Z64" s="43"/>
      <c r="AA64" s="79" t="s">
        <v>205</v>
      </c>
      <c r="AB64" s="49" t="s">
        <v>216</v>
      </c>
      <c r="AC64" s="43"/>
      <c r="AD64" s="67" t="e">
        <f>MAX($AD$5:AD63)+1</f>
        <v>#REF!</v>
      </c>
      <c r="AE64" s="77" t="s">
        <v>358</v>
      </c>
      <c r="AF64" s="78" t="s">
        <v>359</v>
      </c>
      <c r="AG64" s="43"/>
      <c r="AH64" s="86">
        <v>240</v>
      </c>
      <c r="AI64" s="49" t="s">
        <v>284</v>
      </c>
      <c r="AJ64" s="43"/>
      <c r="AK64" s="43"/>
      <c r="AL64" s="79" t="s">
        <v>205</v>
      </c>
      <c r="AM64" s="85"/>
      <c r="AN64" s="85"/>
      <c r="AO64" s="85"/>
      <c r="AP64" s="100" t="s">
        <v>210</v>
      </c>
      <c r="AQ64" s="97">
        <v>140</v>
      </c>
      <c r="AR64" s="98">
        <v>-100</v>
      </c>
      <c r="AS64" s="100" t="s">
        <v>210</v>
      </c>
    </row>
    <row r="65" s="26" customFormat="1" hidden="1" customHeight="1" spans="1:45">
      <c r="A65" s="46"/>
      <c r="B65" s="47" t="s">
        <v>347</v>
      </c>
      <c r="C65" s="43"/>
      <c r="D65" s="43"/>
      <c r="E65" s="43"/>
      <c r="F65" s="43"/>
      <c r="G65" s="48" t="s">
        <v>181</v>
      </c>
      <c r="H65" s="49" t="s">
        <v>182</v>
      </c>
      <c r="I65" s="43"/>
      <c r="J65" s="43"/>
      <c r="K65" s="54"/>
      <c r="L65" s="54"/>
      <c r="M65" s="54"/>
      <c r="N65" s="54"/>
      <c r="O65" s="43"/>
      <c r="P65" s="43"/>
      <c r="Q65" s="43"/>
      <c r="R65" s="43"/>
      <c r="S65" s="67" t="e">
        <f>MAX($S$5:S64)+1</f>
        <v>#REF!</v>
      </c>
      <c r="T65" s="43"/>
      <c r="U65" s="65" t="s">
        <v>360</v>
      </c>
      <c r="V65" s="43"/>
      <c r="W65" s="68">
        <v>500</v>
      </c>
      <c r="X65" s="49" t="s">
        <v>336</v>
      </c>
      <c r="Y65" s="43"/>
      <c r="Z65" s="43"/>
      <c r="AA65" s="79" t="s">
        <v>205</v>
      </c>
      <c r="AB65" s="49" t="s">
        <v>216</v>
      </c>
      <c r="AC65" s="43"/>
      <c r="AD65" s="67"/>
      <c r="AE65" s="77"/>
      <c r="AF65" s="78"/>
      <c r="AG65" s="43"/>
      <c r="AH65" s="86"/>
      <c r="AI65" s="49"/>
      <c r="AJ65" s="43"/>
      <c r="AK65" s="43"/>
      <c r="AL65" s="79"/>
      <c r="AM65" s="85"/>
      <c r="AN65" s="85"/>
      <c r="AO65" s="85"/>
      <c r="AP65" s="100"/>
      <c r="AQ65" s="97"/>
      <c r="AR65" s="98"/>
      <c r="AS65" s="100"/>
    </row>
    <row r="66" s="26" customFormat="1" ht="56.25" hidden="1" spans="1:45">
      <c r="A66" s="46"/>
      <c r="B66" s="47"/>
      <c r="C66" s="43"/>
      <c r="D66" s="43"/>
      <c r="E66" s="43"/>
      <c r="F66" s="43"/>
      <c r="G66" s="48"/>
      <c r="H66" s="49"/>
      <c r="I66" s="43"/>
      <c r="J66" s="43"/>
      <c r="K66" s="54"/>
      <c r="L66" s="54"/>
      <c r="M66" s="54"/>
      <c r="N66" s="54"/>
      <c r="O66" s="43"/>
      <c r="P66" s="43"/>
      <c r="Q66" s="43"/>
      <c r="R66" s="43"/>
      <c r="S66" s="67"/>
      <c r="T66" s="43"/>
      <c r="U66" s="65"/>
      <c r="V66" s="43"/>
      <c r="W66" s="68"/>
      <c r="X66" s="49"/>
      <c r="Y66" s="43"/>
      <c r="Z66" s="43"/>
      <c r="AA66" s="79"/>
      <c r="AB66" s="49"/>
      <c r="AC66" s="43"/>
      <c r="AD66" s="67" t="e">
        <f>MAX($AD$5:AD65)+1</f>
        <v>#REF!</v>
      </c>
      <c r="AE66" s="80" t="s">
        <v>361</v>
      </c>
      <c r="AF66" s="81" t="s">
        <v>362</v>
      </c>
      <c r="AG66" s="43"/>
      <c r="AH66" s="86">
        <v>400</v>
      </c>
      <c r="AI66" s="49" t="s">
        <v>336</v>
      </c>
      <c r="AJ66" s="43"/>
      <c r="AK66" s="43"/>
      <c r="AL66" s="79" t="s">
        <v>205</v>
      </c>
      <c r="AM66" s="85"/>
      <c r="AN66" s="85"/>
      <c r="AO66" s="85"/>
      <c r="AP66" s="100" t="s">
        <v>210</v>
      </c>
      <c r="AQ66" s="97">
        <v>500</v>
      </c>
      <c r="AR66" s="98">
        <v>100</v>
      </c>
      <c r="AS66" s="100" t="s">
        <v>210</v>
      </c>
    </row>
    <row r="67" s="23" customFormat="1" hidden="1" spans="1:41">
      <c r="A67" s="27"/>
      <c r="B67" s="28"/>
      <c r="C67" s="28"/>
      <c r="D67" s="28"/>
      <c r="E67" s="28"/>
      <c r="F67" s="28"/>
      <c r="G67" s="28"/>
      <c r="H67" s="28"/>
      <c r="I67" s="28"/>
      <c r="J67" s="28"/>
      <c r="K67" s="29"/>
      <c r="L67" s="29"/>
      <c r="M67" s="30"/>
      <c r="N67" s="30"/>
      <c r="O67" s="28"/>
      <c r="P67" s="28"/>
      <c r="Q67" s="28"/>
      <c r="R67" s="28"/>
      <c r="S67" s="27"/>
      <c r="T67" s="28"/>
      <c r="U67" s="31"/>
      <c r="V67" s="28"/>
      <c r="W67" s="32"/>
      <c r="X67" s="28"/>
      <c r="Y67" s="28"/>
      <c r="Z67" s="28"/>
      <c r="AA67" s="28"/>
      <c r="AB67" s="28"/>
      <c r="AC67" s="28"/>
      <c r="AD67" s="27"/>
      <c r="AE67" s="28"/>
      <c r="AF67" s="28"/>
      <c r="AG67" s="28"/>
      <c r="AH67" s="32"/>
      <c r="AI67" s="28"/>
      <c r="AJ67" s="28"/>
      <c r="AK67" s="28"/>
      <c r="AL67" s="33"/>
      <c r="AM67" s="28"/>
      <c r="AN67" s="28"/>
      <c r="AO67" s="28"/>
    </row>
    <row r="68" s="23" customFormat="1" hidden="1" spans="1:41">
      <c r="A68" s="27"/>
      <c r="B68" s="28"/>
      <c r="C68" s="28"/>
      <c r="D68" s="28"/>
      <c r="E68" s="28"/>
      <c r="F68" s="28"/>
      <c r="G68" s="28"/>
      <c r="H68" s="28"/>
      <c r="I68" s="28"/>
      <c r="J68" s="28"/>
      <c r="K68" s="29"/>
      <c r="L68" s="29"/>
      <c r="M68" s="30"/>
      <c r="N68" s="30"/>
      <c r="O68" s="28"/>
      <c r="P68" s="28"/>
      <c r="Q68" s="28"/>
      <c r="R68" s="28"/>
      <c r="S68" s="27"/>
      <c r="T68" s="28"/>
      <c r="U68" s="31"/>
      <c r="V68" s="28"/>
      <c r="W68" s="32"/>
      <c r="X68" s="28"/>
      <c r="Y68" s="28"/>
      <c r="Z68" s="28"/>
      <c r="AA68" s="28"/>
      <c r="AB68" s="28"/>
      <c r="AC68" s="28"/>
      <c r="AD68" s="27"/>
      <c r="AE68" s="28"/>
      <c r="AF68" s="28"/>
      <c r="AG68" s="28"/>
      <c r="AH68" s="32"/>
      <c r="AI68" s="28"/>
      <c r="AJ68" s="28"/>
      <c r="AK68" s="28"/>
      <c r="AL68" s="33"/>
      <c r="AM68" s="28"/>
      <c r="AN68" s="28"/>
      <c r="AO68" s="28"/>
    </row>
    <row r="69" s="23" customFormat="1" hidden="1" spans="1:41">
      <c r="A69" s="27"/>
      <c r="B69" s="28"/>
      <c r="C69" s="28"/>
      <c r="D69" s="28"/>
      <c r="E69" s="28"/>
      <c r="F69" s="28"/>
      <c r="G69" s="28"/>
      <c r="H69" s="28"/>
      <c r="I69" s="28"/>
      <c r="J69" s="28"/>
      <c r="K69" s="29"/>
      <c r="L69" s="29"/>
      <c r="M69" s="30"/>
      <c r="N69" s="30"/>
      <c r="O69" s="28"/>
      <c r="P69" s="28"/>
      <c r="Q69" s="28"/>
      <c r="R69" s="28"/>
      <c r="S69" s="27"/>
      <c r="T69" s="28"/>
      <c r="U69" s="31"/>
      <c r="V69" s="28"/>
      <c r="W69" s="32"/>
      <c r="X69" s="28"/>
      <c r="Y69" s="28"/>
      <c r="Z69" s="28"/>
      <c r="AA69" s="28"/>
      <c r="AB69" s="28"/>
      <c r="AC69" s="28"/>
      <c r="AD69" s="27"/>
      <c r="AE69" s="28"/>
      <c r="AF69" s="28"/>
      <c r="AG69" s="28"/>
      <c r="AH69" s="32"/>
      <c r="AI69" s="28"/>
      <c r="AJ69" s="28"/>
      <c r="AK69" s="28"/>
      <c r="AL69" s="33"/>
      <c r="AM69" s="28"/>
      <c r="AN69" s="28"/>
      <c r="AO69" s="28"/>
    </row>
    <row r="70" s="23" customFormat="1" hidden="1" spans="1:41">
      <c r="A70" s="27"/>
      <c r="B70" s="28"/>
      <c r="C70" s="28"/>
      <c r="D70" s="28"/>
      <c r="E70" s="28"/>
      <c r="F70" s="28"/>
      <c r="G70" s="28"/>
      <c r="H70" s="28"/>
      <c r="I70" s="28"/>
      <c r="J70" s="28"/>
      <c r="K70" s="29"/>
      <c r="L70" s="29"/>
      <c r="M70" s="30"/>
      <c r="N70" s="30"/>
      <c r="O70" s="28"/>
      <c r="P70" s="28"/>
      <c r="Q70" s="28"/>
      <c r="R70" s="28"/>
      <c r="S70" s="27"/>
      <c r="T70" s="28"/>
      <c r="U70" s="31"/>
      <c r="V70" s="28"/>
      <c r="W70" s="32"/>
      <c r="X70" s="28"/>
      <c r="Y70" s="28"/>
      <c r="Z70" s="28"/>
      <c r="AA70" s="28"/>
      <c r="AB70" s="28"/>
      <c r="AC70" s="28"/>
      <c r="AD70" s="27"/>
      <c r="AE70" s="28"/>
      <c r="AF70" s="28"/>
      <c r="AG70" s="28"/>
      <c r="AH70" s="32"/>
      <c r="AI70" s="28"/>
      <c r="AJ70" s="28"/>
      <c r="AK70" s="28"/>
      <c r="AL70" s="33"/>
      <c r="AM70" s="28"/>
      <c r="AN70" s="28"/>
      <c r="AO70" s="28"/>
    </row>
    <row r="71" s="23" customFormat="1" hidden="1" spans="1:41">
      <c r="A71" s="27"/>
      <c r="B71" s="28"/>
      <c r="C71" s="28"/>
      <c r="D71" s="28"/>
      <c r="E71" s="28"/>
      <c r="F71" s="28"/>
      <c r="G71" s="28"/>
      <c r="H71" s="28"/>
      <c r="I71" s="28"/>
      <c r="J71" s="28"/>
      <c r="K71" s="29"/>
      <c r="L71" s="29"/>
      <c r="M71" s="30"/>
      <c r="N71" s="30"/>
      <c r="O71" s="28"/>
      <c r="P71" s="28"/>
      <c r="Q71" s="28"/>
      <c r="R71" s="28"/>
      <c r="S71" s="27"/>
      <c r="T71" s="28"/>
      <c r="U71" s="31"/>
      <c r="V71" s="28"/>
      <c r="W71" s="32"/>
      <c r="X71" s="28"/>
      <c r="Y71" s="28"/>
      <c r="Z71" s="28"/>
      <c r="AA71" s="28"/>
      <c r="AB71" s="28"/>
      <c r="AC71" s="28"/>
      <c r="AD71" s="27"/>
      <c r="AE71" s="28"/>
      <c r="AF71" s="28"/>
      <c r="AG71" s="28"/>
      <c r="AH71" s="32"/>
      <c r="AI71" s="28"/>
      <c r="AJ71" s="28"/>
      <c r="AK71" s="28"/>
      <c r="AL71" s="33"/>
      <c r="AM71" s="28"/>
      <c r="AN71" s="28"/>
      <c r="AO71" s="28"/>
    </row>
    <row r="72" s="23" customFormat="1" hidden="1" spans="1:41">
      <c r="A72" s="27"/>
      <c r="B72" s="28"/>
      <c r="C72" s="28"/>
      <c r="D72" s="28"/>
      <c r="E72" s="28"/>
      <c r="F72" s="28"/>
      <c r="G72" s="28"/>
      <c r="H72" s="28"/>
      <c r="I72" s="28"/>
      <c r="J72" s="28"/>
      <c r="K72" s="29"/>
      <c r="L72" s="29"/>
      <c r="M72" s="30"/>
      <c r="N72" s="30"/>
      <c r="O72" s="28"/>
      <c r="P72" s="28"/>
      <c r="Q72" s="28"/>
      <c r="R72" s="28"/>
      <c r="S72" s="27"/>
      <c r="T72" s="28"/>
      <c r="U72" s="31"/>
      <c r="V72" s="28"/>
      <c r="W72" s="32"/>
      <c r="X72" s="28"/>
      <c r="Y72" s="28"/>
      <c r="Z72" s="28"/>
      <c r="AA72" s="28"/>
      <c r="AB72" s="28"/>
      <c r="AC72" s="28"/>
      <c r="AD72" s="27"/>
      <c r="AE72" s="28"/>
      <c r="AF72" s="28"/>
      <c r="AG72" s="28"/>
      <c r="AH72" s="32"/>
      <c r="AI72" s="28"/>
      <c r="AJ72" s="28"/>
      <c r="AK72" s="28"/>
      <c r="AL72" s="33"/>
      <c r="AM72" s="28"/>
      <c r="AN72" s="28"/>
      <c r="AO72" s="28"/>
    </row>
    <row r="73" s="23" customFormat="1" hidden="1" spans="1:41">
      <c r="A73" s="27"/>
      <c r="B73" s="28"/>
      <c r="C73" s="28"/>
      <c r="D73" s="28"/>
      <c r="E73" s="28"/>
      <c r="F73" s="28"/>
      <c r="G73" s="28"/>
      <c r="H73" s="28"/>
      <c r="I73" s="28"/>
      <c r="J73" s="28"/>
      <c r="K73" s="29"/>
      <c r="L73" s="29"/>
      <c r="M73" s="30"/>
      <c r="N73" s="30"/>
      <c r="O73" s="28"/>
      <c r="P73" s="28"/>
      <c r="Q73" s="28"/>
      <c r="R73" s="28"/>
      <c r="S73" s="27"/>
      <c r="T73" s="28"/>
      <c r="U73" s="31"/>
      <c r="V73" s="28"/>
      <c r="W73" s="32"/>
      <c r="X73" s="28"/>
      <c r="Y73" s="28"/>
      <c r="Z73" s="28"/>
      <c r="AA73" s="28"/>
      <c r="AB73" s="28"/>
      <c r="AC73" s="28"/>
      <c r="AD73" s="27"/>
      <c r="AE73" s="28"/>
      <c r="AF73" s="28"/>
      <c r="AG73" s="28"/>
      <c r="AH73" s="32"/>
      <c r="AI73" s="28"/>
      <c r="AJ73" s="28"/>
      <c r="AK73" s="28"/>
      <c r="AL73" s="33"/>
      <c r="AM73" s="28"/>
      <c r="AN73" s="28"/>
      <c r="AO73" s="28"/>
    </row>
    <row r="74" s="23" customFormat="1" hidden="1" spans="1:41">
      <c r="A74" s="27"/>
      <c r="B74" s="28"/>
      <c r="C74" s="28"/>
      <c r="D74" s="28"/>
      <c r="E74" s="28"/>
      <c r="F74" s="28"/>
      <c r="G74" s="28"/>
      <c r="H74" s="28"/>
      <c r="I74" s="28"/>
      <c r="J74" s="28"/>
      <c r="K74" s="29"/>
      <c r="L74" s="29"/>
      <c r="M74" s="30"/>
      <c r="N74" s="30"/>
      <c r="O74" s="28"/>
      <c r="P74" s="28"/>
      <c r="Q74" s="28"/>
      <c r="R74" s="28"/>
      <c r="S74" s="27"/>
      <c r="T74" s="28"/>
      <c r="U74" s="31"/>
      <c r="V74" s="28"/>
      <c r="W74" s="32"/>
      <c r="X74" s="28"/>
      <c r="Y74" s="28"/>
      <c r="Z74" s="28"/>
      <c r="AA74" s="28"/>
      <c r="AB74" s="28"/>
      <c r="AC74" s="28"/>
      <c r="AD74" s="27"/>
      <c r="AE74" s="28"/>
      <c r="AF74" s="28"/>
      <c r="AG74" s="28"/>
      <c r="AH74" s="32"/>
      <c r="AI74" s="28"/>
      <c r="AJ74" s="28"/>
      <c r="AK74" s="28"/>
      <c r="AL74" s="33"/>
      <c r="AM74" s="28"/>
      <c r="AN74" s="28"/>
      <c r="AO74" s="28"/>
    </row>
    <row r="75" s="23" customFormat="1" hidden="1" spans="1:41">
      <c r="A75" s="27"/>
      <c r="B75" s="28"/>
      <c r="C75" s="28"/>
      <c r="D75" s="28"/>
      <c r="E75" s="28"/>
      <c r="F75" s="28"/>
      <c r="G75" s="28"/>
      <c r="H75" s="28"/>
      <c r="I75" s="28"/>
      <c r="J75" s="28"/>
      <c r="K75" s="29"/>
      <c r="L75" s="29"/>
      <c r="M75" s="30"/>
      <c r="N75" s="30"/>
      <c r="O75" s="28"/>
      <c r="P75" s="28"/>
      <c r="Q75" s="28"/>
      <c r="R75" s="28"/>
      <c r="S75" s="27"/>
      <c r="T75" s="28"/>
      <c r="U75" s="31"/>
      <c r="V75" s="28"/>
      <c r="W75" s="32"/>
      <c r="X75" s="28"/>
      <c r="Y75" s="28"/>
      <c r="Z75" s="28"/>
      <c r="AA75" s="28"/>
      <c r="AB75" s="28"/>
      <c r="AC75" s="28"/>
      <c r="AD75" s="27"/>
      <c r="AE75" s="28"/>
      <c r="AF75" s="28"/>
      <c r="AG75" s="28"/>
      <c r="AH75" s="32"/>
      <c r="AI75" s="28"/>
      <c r="AJ75" s="28"/>
      <c r="AK75" s="28"/>
      <c r="AL75" s="33"/>
      <c r="AM75" s="28"/>
      <c r="AN75" s="28"/>
      <c r="AO75" s="28"/>
    </row>
    <row r="76" s="23" customFormat="1" hidden="1" spans="1:41">
      <c r="A76" s="27"/>
      <c r="B76" s="28"/>
      <c r="C76" s="28"/>
      <c r="D76" s="28"/>
      <c r="E76" s="28"/>
      <c r="F76" s="28"/>
      <c r="G76" s="28"/>
      <c r="H76" s="28"/>
      <c r="I76" s="28"/>
      <c r="J76" s="28"/>
      <c r="K76" s="29"/>
      <c r="L76" s="29"/>
      <c r="M76" s="30"/>
      <c r="N76" s="30"/>
      <c r="O76" s="28"/>
      <c r="P76" s="28"/>
      <c r="Q76" s="28"/>
      <c r="R76" s="28"/>
      <c r="S76" s="27"/>
      <c r="T76" s="28"/>
      <c r="U76" s="31"/>
      <c r="V76" s="28"/>
      <c r="W76" s="32"/>
      <c r="X76" s="28"/>
      <c r="Y76" s="28"/>
      <c r="Z76" s="28"/>
      <c r="AA76" s="28"/>
      <c r="AB76" s="28"/>
      <c r="AC76" s="28"/>
      <c r="AD76" s="27"/>
      <c r="AE76" s="28"/>
      <c r="AF76" s="28"/>
      <c r="AG76" s="28"/>
      <c r="AH76" s="32"/>
      <c r="AI76" s="28"/>
      <c r="AJ76" s="28"/>
      <c r="AK76" s="28"/>
      <c r="AL76" s="33"/>
      <c r="AM76" s="28"/>
      <c r="AN76" s="28"/>
      <c r="AO76" s="28"/>
    </row>
    <row r="77" s="23" customFormat="1" hidden="1" spans="1:41">
      <c r="A77" s="27"/>
      <c r="B77" s="28"/>
      <c r="C77" s="28"/>
      <c r="D77" s="28"/>
      <c r="E77" s="28"/>
      <c r="F77" s="28"/>
      <c r="G77" s="28"/>
      <c r="H77" s="28"/>
      <c r="I77" s="28"/>
      <c r="J77" s="28"/>
      <c r="K77" s="29"/>
      <c r="L77" s="29"/>
      <c r="M77" s="30"/>
      <c r="N77" s="30"/>
      <c r="O77" s="28"/>
      <c r="P77" s="28"/>
      <c r="Q77" s="28"/>
      <c r="R77" s="28"/>
      <c r="S77" s="27"/>
      <c r="T77" s="28"/>
      <c r="U77" s="31"/>
      <c r="V77" s="28"/>
      <c r="W77" s="32"/>
      <c r="X77" s="28"/>
      <c r="Y77" s="28"/>
      <c r="Z77" s="28"/>
      <c r="AA77" s="28"/>
      <c r="AB77" s="28"/>
      <c r="AC77" s="28"/>
      <c r="AD77" s="27"/>
      <c r="AE77" s="28"/>
      <c r="AF77" s="28"/>
      <c r="AG77" s="28"/>
      <c r="AH77" s="32"/>
      <c r="AI77" s="28"/>
      <c r="AJ77" s="28"/>
      <c r="AK77" s="28"/>
      <c r="AL77" s="33"/>
      <c r="AM77" s="28"/>
      <c r="AN77" s="28"/>
      <c r="AO77" s="28"/>
    </row>
    <row r="78" s="23" customFormat="1" hidden="1" spans="1:41">
      <c r="A78" s="27"/>
      <c r="B78" s="28"/>
      <c r="C78" s="28"/>
      <c r="D78" s="28"/>
      <c r="E78" s="28"/>
      <c r="F78" s="28"/>
      <c r="G78" s="28"/>
      <c r="H78" s="28"/>
      <c r="I78" s="28"/>
      <c r="J78" s="28"/>
      <c r="K78" s="29"/>
      <c r="L78" s="29"/>
      <c r="M78" s="30"/>
      <c r="N78" s="30"/>
      <c r="O78" s="28"/>
      <c r="P78" s="28"/>
      <c r="Q78" s="28"/>
      <c r="R78" s="28"/>
      <c r="S78" s="27"/>
      <c r="T78" s="28"/>
      <c r="U78" s="31"/>
      <c r="V78" s="28"/>
      <c r="W78" s="32"/>
      <c r="X78" s="28"/>
      <c r="Y78" s="28"/>
      <c r="Z78" s="28"/>
      <c r="AA78" s="28"/>
      <c r="AB78" s="28"/>
      <c r="AC78" s="28"/>
      <c r="AD78" s="27"/>
      <c r="AE78" s="28"/>
      <c r="AF78" s="28"/>
      <c r="AG78" s="28"/>
      <c r="AH78" s="32"/>
      <c r="AI78" s="28"/>
      <c r="AJ78" s="28"/>
      <c r="AK78" s="28"/>
      <c r="AL78" s="33"/>
      <c r="AM78" s="28"/>
      <c r="AN78" s="28"/>
      <c r="AO78" s="28"/>
    </row>
    <row r="79" s="23" customFormat="1" hidden="1" spans="1:41">
      <c r="A79" s="27"/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9"/>
      <c r="M79" s="30"/>
      <c r="N79" s="30"/>
      <c r="O79" s="28"/>
      <c r="P79" s="28"/>
      <c r="Q79" s="28"/>
      <c r="R79" s="28"/>
      <c r="S79" s="27"/>
      <c r="T79" s="28"/>
      <c r="U79" s="31"/>
      <c r="V79" s="28"/>
      <c r="W79" s="32"/>
      <c r="X79" s="28"/>
      <c r="Y79" s="28"/>
      <c r="Z79" s="28"/>
      <c r="AA79" s="28"/>
      <c r="AB79" s="28"/>
      <c r="AC79" s="28"/>
      <c r="AD79" s="27"/>
      <c r="AE79" s="28"/>
      <c r="AF79" s="28"/>
      <c r="AG79" s="28"/>
      <c r="AH79" s="32"/>
      <c r="AI79" s="28"/>
      <c r="AJ79" s="28"/>
      <c r="AK79" s="28"/>
      <c r="AL79" s="33"/>
      <c r="AM79" s="28"/>
      <c r="AN79" s="28"/>
      <c r="AO79" s="28"/>
    </row>
  </sheetData>
  <mergeCells count="227">
    <mergeCell ref="A2:AP2"/>
    <mergeCell ref="A5:A9"/>
    <mergeCell ref="A10:A17"/>
    <mergeCell ref="A19:A24"/>
    <mergeCell ref="A26:A31"/>
    <mergeCell ref="A32:A36"/>
    <mergeCell ref="A37:A40"/>
    <mergeCell ref="A42:A57"/>
    <mergeCell ref="A59:A66"/>
    <mergeCell ref="B5:B9"/>
    <mergeCell ref="B10:B11"/>
    <mergeCell ref="B13:B17"/>
    <mergeCell ref="B19:B21"/>
    <mergeCell ref="B23:B24"/>
    <mergeCell ref="B27:B31"/>
    <mergeCell ref="B34:B36"/>
    <mergeCell ref="B37:B38"/>
    <mergeCell ref="B39:B40"/>
    <mergeCell ref="B43:B44"/>
    <mergeCell ref="B47:B51"/>
    <mergeCell ref="B60:B61"/>
    <mergeCell ref="B62:B63"/>
    <mergeCell ref="B65:B66"/>
    <mergeCell ref="G5:G9"/>
    <mergeCell ref="G10:G11"/>
    <mergeCell ref="G14:G17"/>
    <mergeCell ref="G19:G21"/>
    <mergeCell ref="G27:G31"/>
    <mergeCell ref="G34:G36"/>
    <mergeCell ref="G43:G44"/>
    <mergeCell ref="G47:G51"/>
    <mergeCell ref="G60:G61"/>
    <mergeCell ref="G65:G66"/>
    <mergeCell ref="H5:H9"/>
    <mergeCell ref="H10:H11"/>
    <mergeCell ref="H14:H17"/>
    <mergeCell ref="H19:H21"/>
    <mergeCell ref="H27:H31"/>
    <mergeCell ref="H34:H36"/>
    <mergeCell ref="H43:H44"/>
    <mergeCell ref="H47:H51"/>
    <mergeCell ref="H60:H61"/>
    <mergeCell ref="H65:H66"/>
    <mergeCell ref="S5:S9"/>
    <mergeCell ref="S10:S11"/>
    <mergeCell ref="S13:S17"/>
    <mergeCell ref="S19:S21"/>
    <mergeCell ref="S23:S24"/>
    <mergeCell ref="S27:S31"/>
    <mergeCell ref="S34:S36"/>
    <mergeCell ref="S37:S38"/>
    <mergeCell ref="S39:S40"/>
    <mergeCell ref="S43:S44"/>
    <mergeCell ref="S47:S51"/>
    <mergeCell ref="S60:S61"/>
    <mergeCell ref="S62:S63"/>
    <mergeCell ref="S65:S66"/>
    <mergeCell ref="U5:U9"/>
    <mergeCell ref="U10:U11"/>
    <mergeCell ref="U13:U17"/>
    <mergeCell ref="U19:U21"/>
    <mergeCell ref="U23:U24"/>
    <mergeCell ref="U27:U31"/>
    <mergeCell ref="U34:U36"/>
    <mergeCell ref="U37:U38"/>
    <mergeCell ref="U39:U40"/>
    <mergeCell ref="U43:U44"/>
    <mergeCell ref="U47:U51"/>
    <mergeCell ref="U60:U61"/>
    <mergeCell ref="U62:U63"/>
    <mergeCell ref="U65:U66"/>
    <mergeCell ref="W5:W9"/>
    <mergeCell ref="W10:W11"/>
    <mergeCell ref="W13:W17"/>
    <mergeCell ref="W19:W21"/>
    <mergeCell ref="W23:W24"/>
    <mergeCell ref="W27:W31"/>
    <mergeCell ref="W34:W36"/>
    <mergeCell ref="W37:W38"/>
    <mergeCell ref="W39:W40"/>
    <mergeCell ref="W43:W44"/>
    <mergeCell ref="W47:W51"/>
    <mergeCell ref="W60:W61"/>
    <mergeCell ref="W62:W63"/>
    <mergeCell ref="W65:W66"/>
    <mergeCell ref="X5:X9"/>
    <mergeCell ref="X10:X11"/>
    <mergeCell ref="X13:X17"/>
    <mergeCell ref="X19:X21"/>
    <mergeCell ref="X23:X24"/>
    <mergeCell ref="X27:X31"/>
    <mergeCell ref="X34:X36"/>
    <mergeCell ref="X37:X38"/>
    <mergeCell ref="X39:X40"/>
    <mergeCell ref="X43:X44"/>
    <mergeCell ref="X47:X51"/>
    <mergeCell ref="X60:X61"/>
    <mergeCell ref="X62:X63"/>
    <mergeCell ref="X65:X66"/>
    <mergeCell ref="AA5:AA9"/>
    <mergeCell ref="AA10:AA11"/>
    <mergeCell ref="AA13:AA17"/>
    <mergeCell ref="AA19:AA21"/>
    <mergeCell ref="AA23:AA24"/>
    <mergeCell ref="AA27:AA31"/>
    <mergeCell ref="AA34:AA36"/>
    <mergeCell ref="AA37:AA38"/>
    <mergeCell ref="AA39:AA40"/>
    <mergeCell ref="AA43:AA44"/>
    <mergeCell ref="AA47:AA51"/>
    <mergeCell ref="AA60:AA61"/>
    <mergeCell ref="AA62:AA63"/>
    <mergeCell ref="AA65:AA66"/>
    <mergeCell ref="AB5:AB9"/>
    <mergeCell ref="AB10:AB11"/>
    <mergeCell ref="AB13:AB17"/>
    <mergeCell ref="AB19:AB21"/>
    <mergeCell ref="AB23:AB24"/>
    <mergeCell ref="AB27:AB31"/>
    <mergeCell ref="AB34:AB36"/>
    <mergeCell ref="AB37:AB38"/>
    <mergeCell ref="AB39:AB40"/>
    <mergeCell ref="AB43:AB44"/>
    <mergeCell ref="AB47:AB51"/>
    <mergeCell ref="AB60:AB61"/>
    <mergeCell ref="AB62:AB63"/>
    <mergeCell ref="AB65:AB66"/>
    <mergeCell ref="AD11:AD14"/>
    <mergeCell ref="AD22:AD24"/>
    <mergeCell ref="AD37:AD38"/>
    <mergeCell ref="AD39:AD40"/>
    <mergeCell ref="AD42:AD43"/>
    <mergeCell ref="AD44:AD46"/>
    <mergeCell ref="AD52:AD56"/>
    <mergeCell ref="AD59:AD60"/>
    <mergeCell ref="AD61:AD62"/>
    <mergeCell ref="AD64:AD65"/>
    <mergeCell ref="AE11:AE14"/>
    <mergeCell ref="AE22:AE24"/>
    <mergeCell ref="AE37:AE38"/>
    <mergeCell ref="AE39:AE40"/>
    <mergeCell ref="AE42:AE43"/>
    <mergeCell ref="AE44:AE46"/>
    <mergeCell ref="AE52:AE56"/>
    <mergeCell ref="AE59:AE60"/>
    <mergeCell ref="AE61:AE62"/>
    <mergeCell ref="AE64:AE65"/>
    <mergeCell ref="AF11:AF14"/>
    <mergeCell ref="AF22:AF24"/>
    <mergeCell ref="AF37:AF38"/>
    <mergeCell ref="AF39:AF40"/>
    <mergeCell ref="AF42:AF43"/>
    <mergeCell ref="AF44:AF46"/>
    <mergeCell ref="AF52:AF56"/>
    <mergeCell ref="AF59:AF60"/>
    <mergeCell ref="AF61:AF62"/>
    <mergeCell ref="AF64:AF65"/>
    <mergeCell ref="AH11:AH14"/>
    <mergeCell ref="AH22:AH24"/>
    <mergeCell ref="AH37:AH38"/>
    <mergeCell ref="AH39:AH40"/>
    <mergeCell ref="AH42:AH43"/>
    <mergeCell ref="AH44:AH46"/>
    <mergeCell ref="AH52:AH56"/>
    <mergeCell ref="AH59:AH60"/>
    <mergeCell ref="AH61:AH62"/>
    <mergeCell ref="AH64:AH65"/>
    <mergeCell ref="AI11:AI14"/>
    <mergeCell ref="AI22:AI24"/>
    <mergeCell ref="AI37:AI38"/>
    <mergeCell ref="AI39:AI40"/>
    <mergeCell ref="AI42:AI43"/>
    <mergeCell ref="AI44:AI46"/>
    <mergeCell ref="AI52:AI56"/>
    <mergeCell ref="AI59:AI60"/>
    <mergeCell ref="AI61:AI62"/>
    <mergeCell ref="AI64:AI65"/>
    <mergeCell ref="AL11:AL14"/>
    <mergeCell ref="AL22:AL24"/>
    <mergeCell ref="AL37:AL38"/>
    <mergeCell ref="AL39:AL40"/>
    <mergeCell ref="AL42:AL43"/>
    <mergeCell ref="AL44:AL46"/>
    <mergeCell ref="AL52:AL56"/>
    <mergeCell ref="AL59:AL60"/>
    <mergeCell ref="AL61:AL62"/>
    <mergeCell ref="AL64:AL65"/>
    <mergeCell ref="AP11:AP14"/>
    <mergeCell ref="AP22:AP24"/>
    <mergeCell ref="AP37:AP38"/>
    <mergeCell ref="AP39:AP40"/>
    <mergeCell ref="AP42:AP43"/>
    <mergeCell ref="AP44:AP46"/>
    <mergeCell ref="AP52:AP56"/>
    <mergeCell ref="AP59:AP60"/>
    <mergeCell ref="AP61:AP62"/>
    <mergeCell ref="AP64:AP65"/>
    <mergeCell ref="AQ11:AQ14"/>
    <mergeCell ref="AQ22:AQ24"/>
    <mergeCell ref="AQ37:AQ38"/>
    <mergeCell ref="AQ39:AQ40"/>
    <mergeCell ref="AQ42:AQ43"/>
    <mergeCell ref="AQ44:AQ46"/>
    <mergeCell ref="AQ52:AQ56"/>
    <mergeCell ref="AQ59:AQ60"/>
    <mergeCell ref="AQ61:AQ62"/>
    <mergeCell ref="AQ64:AQ65"/>
    <mergeCell ref="AR11:AR14"/>
    <mergeCell ref="AR22:AR24"/>
    <mergeCell ref="AR37:AR38"/>
    <mergeCell ref="AR39:AR40"/>
    <mergeCell ref="AR42:AR43"/>
    <mergeCell ref="AR44:AR46"/>
    <mergeCell ref="AR52:AR56"/>
    <mergeCell ref="AR59:AR60"/>
    <mergeCell ref="AR61:AR62"/>
    <mergeCell ref="AR64:AR65"/>
    <mergeCell ref="AS11:AS14"/>
    <mergeCell ref="AS22:AS24"/>
    <mergeCell ref="AS37:AS38"/>
    <mergeCell ref="AS39:AS40"/>
    <mergeCell ref="AS42:AS43"/>
    <mergeCell ref="AS44:AS46"/>
    <mergeCell ref="AS52:AS56"/>
    <mergeCell ref="AS59:AS60"/>
    <mergeCell ref="AS61:AS62"/>
    <mergeCell ref="AS64:AS65"/>
  </mergeCells>
  <hyperlinks>
    <hyperlink ref="H43" r:id="rId1" display="2022年河北省政府一般债券（五期）" tooltip="http://zwgl.hecz.cn:8080/page/plat/query/reportQuery.html?code=GD_BOND_OVERVIEW&amp;menuid=288a5b8f-a5a7-43f9-b9d7-bf09f4b13593&amp;menucode=212020030005&amp;menuname=%E5%80%BA%E5%88%B8%E6%80%BB%E8%A7%88&amp;menuurl=/app/iframe&amp;iframeUrl=http://zwgl.hecz.cn:8080/page/pla"/>
    <hyperlink ref="H45" r:id="rId1" display="2023年河北省政府一般债券（三期）" tooltip="http://zwgl.hecz.cn:8080/page/plat/query/reportQuery.html?code=GD_BOND_OVERVIEW&amp;menuid=288a5b8f-a5a7-43f9-b9d7-bf09f4b13593&amp;menucode=212020030005&amp;menuname=%E5%80%BA%E5%88%B8%E6%80%BB%E8%A7%88&amp;menuurl=/app/iframe&amp;iframeUrl=http://zwgl.hecz.cn:8080/page/pla"/>
    <hyperlink ref="H52" r:id="rId1" display="2025年河北省政府一般债券（二期）" tooltip="http://zwgl.hecz.cn:8080/page/plat/query/reportQuery.html?code=GD_BOND_OVERVIEW&amp;menuid=288a5b8f-a5a7-43f9-b9d7-bf09f4b13593&amp;menucode=212020030005&amp;menuname=%E5%80%BA%E5%88%B8%E6%80%BB%E8%A7%88&amp;menuurl=/app/iframe&amp;iframeUrl=http://zwgl.hecz.cn:8080/page/pla"/>
    <hyperlink ref="H55" r:id="rId2" display="2025年河北省政府一般债券（九期）" tooltip="http://zwgl.hecz.cn:8080/page/plat/query/reportQuery.html?code=GD_BOND_OVERVIEW&amp;menuid=288a5b8f-a5a7-43f9-b9d7-bf09f4b13593&amp;menucode=212020030005&amp;menuname=%E5%80%BA%E5%88%B8%E6%80%BB%E8%A7%88&amp;menuurl=/app/iframe&amp;iframeUrl=http://zwgl.hecz.cn:8080/page/pla"/>
    <hyperlink ref="H53" r:id="rId1" display="2025年河北省政府一般债券（二期）" tooltip="http://zwgl.hecz.cn:8080/page/plat/query/reportQuery.html?code=GD_BOND_OVERVIEW&amp;menuid=288a5b8f-a5a7-43f9-b9d7-bf09f4b13593&amp;menucode=212020030005&amp;menuname=%E5%80%BA%E5%88%B8%E6%80%BB%E8%A7%88&amp;menuurl=/app/iframe&amp;iframeUrl=http://zwgl.hecz.cn:8080/page/pla"/>
    <hyperlink ref="H54" r:id="rId1" display="2025年河北省政府一般债券（二期）" tooltip="http://zwgl.hecz.cn:8080/page/plat/query/reportQuery.html?code=GD_BOND_OVERVIEW&amp;menuid=288a5b8f-a5a7-43f9-b9d7-bf09f4b13593&amp;menucode=212020030005&amp;menuname=%E5%80%BA%E5%88%B8%E6%80%BB%E8%A7%88&amp;menuurl=/app/iframe&amp;iframeUrl=http://zwgl.hecz.cn:8080/page/pla"/>
    <hyperlink ref="H56" r:id="rId2" display="2025年河北省政府一般债券（九期）" tooltip="http://zwgl.hecz.cn:8080/page/plat/query/reportQuery.html?code=GD_BOND_OVERVIEW&amp;menuid=288a5b8f-a5a7-43f9-b9d7-bf09f4b13593&amp;menucode=212020030005&amp;menuname=%E5%80%BA%E5%88%B8%E6%80%BB%E8%A7%88&amp;menuurl=/app/iframe&amp;iframeUrl=http://zwgl.hecz.cn:8080/page/pla"/>
    <hyperlink ref="H57" r:id="rId2" display="2025年河北省政府一般债券（九期）" tooltip="http://zwgl.hecz.cn:8080/page/plat/query/reportQuery.html?code=GD_BOND_OVERVIEW&amp;menuid=288a5b8f-a5a7-43f9-b9d7-bf09f4b13593&amp;menucode=212020030005&amp;menuname=%E5%80%BA%E5%88%B8%E6%80%BB%E8%A7%88&amp;menuurl=/app/iframe&amp;iframeUrl=http://zwgl.hecz.cn:8080/page/pla"/>
    <hyperlink ref="G43" r:id="rId1" display="2022年河北省政府一般债券（五期）" tooltip="http://zwgl.hecz.cn:8080/page/plat/query/reportQuery.html?code=GD_BOND_OVERVIEW&amp;menuid=288a5b8f-a5a7-43f9-b9d7-bf09f4b13593&amp;menucode=212020030005&amp;menuname=%E5%80%BA%E5%88%B8%E6%80%BB%E8%A7%88&amp;menuurl=/app/iframe&amp;iframeUrl=http://zwgl.hecz.cn:8080/page/pla"/>
    <hyperlink ref="G45" r:id="rId1" display="2023年河北省政府一般债券（三期）" tooltip="http://zwgl.hecz.cn:8080/page/plat/query/reportQuery.html?code=GD_BOND_OVERVIEW&amp;menuid=288a5b8f-a5a7-43f9-b9d7-bf09f4b13593&amp;menucode=212020030005&amp;menuname=%E5%80%BA%E5%88%B8%E6%80%BB%E8%A7%88&amp;menuurl=/app/iframe&amp;iframeUrl=http://zwgl.hecz.cn:8080/page/pla"/>
    <hyperlink ref="G52" r:id="rId1" display="2025年河北省政府一般债券（二期）" tooltip="http://zwgl.hecz.cn:8080/page/plat/query/reportQuery.html?code=GD_BOND_OVERVIEW&amp;menuid=288a5b8f-a5a7-43f9-b9d7-bf09f4b13593&amp;menucode=212020030005&amp;menuname=%E5%80%BA%E5%88%B8%E6%80%BB%E8%A7%88&amp;menuurl=/app/iframe&amp;iframeUrl=http://zwgl.hecz.cn:8080/page/pla"/>
    <hyperlink ref="G55" r:id="rId2" display="2025年河北省政府一般债券（九期）" tooltip="http://zwgl.hecz.cn:8080/page/plat/query/reportQuery.html?code=GD_BOND_OVERVIEW&amp;menuid=288a5b8f-a5a7-43f9-b9d7-bf09f4b13593&amp;menucode=212020030005&amp;menuname=%E5%80%BA%E5%88%B8%E6%80%BB%E8%A7%88&amp;menuurl=/app/iframe&amp;iframeUrl=http://zwgl.hecz.cn:8080/page/pla"/>
    <hyperlink ref="G53" r:id="rId1" display="2025年河北省政府一般债券（二期）" tooltip="http://zwgl.hecz.cn:8080/page/plat/query/reportQuery.html?code=GD_BOND_OVERVIEW&amp;menuid=288a5b8f-a5a7-43f9-b9d7-bf09f4b13593&amp;menucode=212020030005&amp;menuname=%E5%80%BA%E5%88%B8%E6%80%BB%E8%A7%88&amp;menuurl=/app/iframe&amp;iframeUrl=http://zwgl.hecz.cn:8080/page/pla"/>
    <hyperlink ref="G54" r:id="rId1" display="2025年河北省政府一般债券（二期）" tooltip="http://zwgl.hecz.cn:8080/page/plat/query/reportQuery.html?code=GD_BOND_OVERVIEW&amp;menuid=288a5b8f-a5a7-43f9-b9d7-bf09f4b13593&amp;menucode=212020030005&amp;menuname=%E5%80%BA%E5%88%B8%E6%80%BB%E8%A7%88&amp;menuurl=/app/iframe&amp;iframeUrl=http://zwgl.hecz.cn:8080/page/pla"/>
    <hyperlink ref="G56" r:id="rId2" display="2025年河北省政府一般债券（九期）" tooltip="http://zwgl.hecz.cn:8080/page/plat/query/reportQuery.html?code=GD_BOND_OVERVIEW&amp;menuid=288a5b8f-a5a7-43f9-b9d7-bf09f4b13593&amp;menucode=212020030005&amp;menuname=%E5%80%BA%E5%88%B8%E6%80%BB%E8%A7%88&amp;menuurl=/app/iframe&amp;iframeUrl=http://zwgl.hecz.cn:8080/page/pla"/>
    <hyperlink ref="G57" r:id="rId2" display="2025年河北省政府一般债券（九期）" tooltip="http://zwgl.hecz.cn:8080/page/plat/query/reportQuery.html?code=GD_BOND_OVERVIEW&amp;menuid=288a5b8f-a5a7-43f9-b9d7-bf09f4b13593&amp;menucode=212020030005&amp;menuname=%E5%80%BA%E5%88%B8%E6%80%BB%E8%A7%88&amp;menuurl=/app/iframe&amp;iframeUrl=http://zwgl.hecz.cn:8080/page/pla"/>
  </hyperlinks>
  <printOptions horizontalCentered="1"/>
  <pageMargins left="0.751388888888889" right="0.751388888888889" top="1" bottom="1" header="0.511805555555556" footer="0.511805555555556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5"/>
  <sheetViews>
    <sheetView workbookViewId="0">
      <selection activeCell="A1" sqref="A1:G1"/>
    </sheetView>
  </sheetViews>
  <sheetFormatPr defaultColWidth="9" defaultRowHeight="15" outlineLevelRow="4" outlineLevelCol="6"/>
  <cols>
    <col min="1" max="1" width="43.775" style="3" customWidth="1"/>
    <col min="2" max="2" width="15.125" style="4" customWidth="1"/>
    <col min="3" max="3" width="40.775" style="5" customWidth="1"/>
    <col min="4" max="5" width="9" style="6" hidden="1" customWidth="1"/>
    <col min="6" max="6" width="7.44166666666667" style="7" hidden="1" customWidth="1"/>
    <col min="7" max="7" width="12.2166666666667" style="4" customWidth="1"/>
    <col min="8" max="16376" width="9" style="1"/>
  </cols>
  <sheetData>
    <row r="1" s="1" customFormat="1" ht="27" spans="1:7">
      <c r="A1" s="8" t="s">
        <v>363</v>
      </c>
      <c r="B1" s="8"/>
      <c r="C1" s="8"/>
      <c r="D1" s="8"/>
      <c r="E1" s="8"/>
      <c r="F1" s="8"/>
      <c r="G1" s="8"/>
    </row>
    <row r="2" s="1" customFormat="1" ht="27" customHeight="1" spans="1:7">
      <c r="A2" s="9"/>
      <c r="B2" s="10"/>
      <c r="C2" s="11"/>
      <c r="D2" s="12"/>
      <c r="E2" s="12"/>
      <c r="F2" s="13" t="s">
        <v>1</v>
      </c>
      <c r="G2" s="13"/>
    </row>
    <row r="3" s="1" customFormat="1" ht="30" customHeight="1" spans="1:7">
      <c r="A3" s="14" t="s">
        <v>168</v>
      </c>
      <c r="B3" s="14" t="s">
        <v>170</v>
      </c>
      <c r="C3" s="14" t="s">
        <v>176</v>
      </c>
      <c r="D3" s="15" t="s">
        <v>170</v>
      </c>
      <c r="E3" s="16"/>
      <c r="F3" s="16"/>
      <c r="G3" s="14" t="s">
        <v>170</v>
      </c>
    </row>
    <row r="4" s="2" customFormat="1" ht="30" customHeight="1" spans="1:7">
      <c r="A4" s="17" t="s">
        <v>364</v>
      </c>
      <c r="B4" s="17">
        <v>3000</v>
      </c>
      <c r="C4" s="18" t="s">
        <v>365</v>
      </c>
      <c r="D4" s="19" t="s">
        <v>366</v>
      </c>
      <c r="E4" s="19" t="s">
        <v>367</v>
      </c>
      <c r="F4" s="20" t="s">
        <v>368</v>
      </c>
      <c r="G4" s="21">
        <v>6000</v>
      </c>
    </row>
    <row r="5" s="2" customFormat="1" ht="30" customHeight="1" spans="1:7">
      <c r="A5" s="17" t="s">
        <v>369</v>
      </c>
      <c r="B5" s="17">
        <v>3000</v>
      </c>
      <c r="C5" s="18"/>
      <c r="D5" s="19" t="s">
        <v>366</v>
      </c>
      <c r="E5" s="19" t="s">
        <v>367</v>
      </c>
      <c r="F5" s="20" t="s">
        <v>368</v>
      </c>
      <c r="G5" s="22"/>
    </row>
  </sheetData>
  <mergeCells count="4">
    <mergeCell ref="A1:G1"/>
    <mergeCell ref="F2:G2"/>
    <mergeCell ref="C4:C5"/>
    <mergeCell ref="G4:G5"/>
  </mergeCells>
  <printOptions horizontalCentered="1"/>
  <pageMargins left="0.751388888888889" right="0.751388888888889" top="1" bottom="1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一般公共预算平衡表</vt:lpstr>
      <vt:lpstr>一般公共预算收入预算调整表</vt:lpstr>
      <vt:lpstr>一般公共预算支出预算调整表</vt:lpstr>
      <vt:lpstr>政府基金平衡表</vt:lpstr>
      <vt:lpstr>社会保险基金收入预算调整表</vt:lpstr>
      <vt:lpstr>社会保险基金支出预算调整表</vt:lpstr>
      <vt:lpstr>一般债券项目调整情况表</vt:lpstr>
      <vt:lpstr>专项债券项目调整情况表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</cp:lastModifiedBy>
  <dcterms:created xsi:type="dcterms:W3CDTF">2017-11-20T05:45:00Z</dcterms:created>
  <cp:lastPrinted>2022-12-29T01:54:00Z</cp:lastPrinted>
  <dcterms:modified xsi:type="dcterms:W3CDTF">2025-12-29T08:24:28Z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2052-10.8.0.6470</vt:lpwstr>
  </property>
  <property fmtid="{D5CDD505-2E9C-101B-9397-08002B2CF9AE}" pid="3" name="ICV">
    <vt:lpwstr>6CB089251F3F4EAC96EA8916C9621607</vt:lpwstr>
  </property>
</Properties>
</file>